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abela" sheetId="1" r:id="rId1"/>
    <sheet name="NB III forduló" sheetId="2" r:id="rId2"/>
  </sheets>
  <externalReferences>
    <externalReference r:id="rId3"/>
  </externalReferences>
  <calcPr calcId="152511" iterateDelta="1E-4"/>
</workbook>
</file>

<file path=xl/calcChain.xml><?xml version="1.0" encoding="utf-8"?>
<calcChain xmlns="http://schemas.openxmlformats.org/spreadsheetml/2006/main">
  <c r="L50" i="2" l="1"/>
  <c r="K50" i="2"/>
  <c r="J50" i="2"/>
  <c r="E50" i="2"/>
  <c r="D50" i="2"/>
  <c r="C50" i="2"/>
  <c r="X37" i="2"/>
  <c r="W37" i="2"/>
  <c r="V37" i="2"/>
  <c r="Q37" i="2"/>
  <c r="P37" i="2"/>
  <c r="O37" i="2"/>
  <c r="L37" i="2"/>
  <c r="K37" i="2"/>
  <c r="J37" i="2"/>
  <c r="E37" i="2"/>
  <c r="D37" i="2"/>
  <c r="C37" i="2"/>
  <c r="E38" i="2" s="1"/>
  <c r="X25" i="2"/>
  <c r="W25" i="2"/>
  <c r="V25" i="2"/>
  <c r="Q25" i="2"/>
  <c r="P25" i="2"/>
  <c r="O25" i="2"/>
  <c r="Q26" i="2" s="1"/>
  <c r="L25" i="2"/>
  <c r="K25" i="2"/>
  <c r="J25" i="2"/>
  <c r="E25" i="2"/>
  <c r="D25" i="2"/>
  <c r="C25" i="2"/>
  <c r="X13" i="2"/>
  <c r="W13" i="2"/>
  <c r="V13" i="2"/>
  <c r="Q13" i="2"/>
  <c r="P13" i="2"/>
  <c r="O13" i="2"/>
  <c r="Q14" i="2" s="1"/>
  <c r="L13" i="2"/>
  <c r="K13" i="2"/>
  <c r="J13" i="2"/>
  <c r="E13" i="2"/>
  <c r="D13" i="2"/>
  <c r="C13" i="2"/>
  <c r="E14" i="2" s="1"/>
  <c r="L14" i="2" s="1"/>
  <c r="E51" i="2" l="1"/>
  <c r="L51" i="2" s="1"/>
  <c r="H51" i="2" s="1"/>
  <c r="E26" i="2"/>
  <c r="L26" i="2" s="1"/>
  <c r="H26" i="2" s="1"/>
  <c r="Q38" i="2"/>
  <c r="R38" i="2" s="1"/>
  <c r="F34" i="2"/>
  <c r="F26" i="2"/>
  <c r="H14" i="2"/>
  <c r="F14" i="2"/>
  <c r="L38" i="2"/>
  <c r="H38" i="2" s="1"/>
  <c r="F38" i="2"/>
  <c r="R14" i="2"/>
  <c r="X14" i="2"/>
  <c r="T14" i="2" s="1"/>
  <c r="R26" i="2"/>
  <c r="X26" i="2"/>
  <c r="T26" i="2" s="1"/>
  <c r="F51" i="2" l="1"/>
  <c r="X38" i="2"/>
  <c r="T38" i="2" s="1"/>
  <c r="L17" i="1" l="1"/>
  <c r="F17" i="1"/>
  <c r="B17" i="1"/>
  <c r="J16" i="1"/>
  <c r="E16" i="1"/>
  <c r="N15" i="1"/>
  <c r="I15" i="1"/>
  <c r="D15" i="1"/>
  <c r="M14" i="1"/>
  <c r="G14" i="1"/>
  <c r="C14" i="1"/>
  <c r="L13" i="1"/>
  <c r="F13" i="1"/>
  <c r="B13" i="1"/>
  <c r="J12" i="1"/>
  <c r="E12" i="1"/>
  <c r="N11" i="1"/>
  <c r="I11" i="1"/>
  <c r="D11" i="1"/>
  <c r="M10" i="1"/>
  <c r="G10" i="1"/>
  <c r="C10" i="1"/>
  <c r="L9" i="1"/>
  <c r="F9" i="1"/>
  <c r="B9" i="1"/>
  <c r="J8" i="1"/>
  <c r="E8" i="1"/>
  <c r="N7" i="1"/>
  <c r="I7" i="1"/>
  <c r="D7" i="1"/>
  <c r="M6" i="1"/>
  <c r="G6" i="1"/>
  <c r="C6" i="1"/>
  <c r="L5" i="1"/>
  <c r="F5" i="1"/>
  <c r="B5" i="1"/>
  <c r="J4" i="1"/>
  <c r="E4" i="1"/>
  <c r="I17" i="1"/>
  <c r="D17" i="1"/>
  <c r="G16" i="1"/>
  <c r="L15" i="1"/>
  <c r="B15" i="1"/>
  <c r="E14" i="1"/>
  <c r="I13" i="1"/>
  <c r="M12" i="1"/>
  <c r="C12" i="1"/>
  <c r="F11" i="1"/>
  <c r="J10" i="1"/>
  <c r="N9" i="1"/>
  <c r="D9" i="1"/>
  <c r="G8" i="1"/>
  <c r="L7" i="1"/>
  <c r="B7" i="1"/>
  <c r="E6" i="1"/>
  <c r="I5" i="1"/>
  <c r="M4" i="1"/>
  <c r="C4" i="1"/>
  <c r="G17" i="1"/>
  <c r="L16" i="1"/>
  <c r="B16" i="1"/>
  <c r="E15" i="1"/>
  <c r="I14" i="1"/>
  <c r="M13" i="1"/>
  <c r="C13" i="1"/>
  <c r="F12" i="1"/>
  <c r="J11" i="1"/>
  <c r="N10" i="1"/>
  <c r="D10" i="1"/>
  <c r="G9" i="1"/>
  <c r="L8" i="1"/>
  <c r="B8" i="1"/>
  <c r="E7" i="1"/>
  <c r="I6" i="1"/>
  <c r="M5" i="1"/>
  <c r="C5" i="1"/>
  <c r="L4" i="1"/>
  <c r="B4" i="1"/>
  <c r="J17" i="1"/>
  <c r="E17" i="1"/>
  <c r="N16" i="1"/>
  <c r="I16" i="1"/>
  <c r="D16" i="1"/>
  <c r="M15" i="1"/>
  <c r="G15" i="1"/>
  <c r="C15" i="1"/>
  <c r="L14" i="1"/>
  <c r="F14" i="1"/>
  <c r="B14" i="1"/>
  <c r="J13" i="1"/>
  <c r="E13" i="1"/>
  <c r="N12" i="1"/>
  <c r="I12" i="1"/>
  <c r="D12" i="1"/>
  <c r="M11" i="1"/>
  <c r="G11" i="1"/>
  <c r="C11" i="1"/>
  <c r="L10" i="1"/>
  <c r="F10" i="1"/>
  <c r="B10" i="1"/>
  <c r="J9" i="1"/>
  <c r="E9" i="1"/>
  <c r="N8" i="1"/>
  <c r="I8" i="1"/>
  <c r="D8" i="1"/>
  <c r="M7" i="1"/>
  <c r="G7" i="1"/>
  <c r="C7" i="1"/>
  <c r="L6" i="1"/>
  <c r="F6" i="1"/>
  <c r="B6" i="1"/>
  <c r="J5" i="1"/>
  <c r="E5" i="1"/>
  <c r="N4" i="1"/>
  <c r="I4" i="1"/>
  <c r="D4" i="1"/>
  <c r="N17" i="1"/>
  <c r="M16" i="1"/>
  <c r="C16" i="1"/>
  <c r="F15" i="1"/>
  <c r="J14" i="1"/>
  <c r="N13" i="1"/>
  <c r="D13" i="1"/>
  <c r="G12" i="1"/>
  <c r="L11" i="1"/>
  <c r="B11" i="1"/>
  <c r="E10" i="1"/>
  <c r="I9" i="1"/>
  <c r="M8" i="1"/>
  <c r="C8" i="1"/>
  <c r="F7" i="1"/>
  <c r="J6" i="1"/>
  <c r="N5" i="1"/>
  <c r="D5" i="1"/>
  <c r="G4" i="1"/>
  <c r="M17" i="1"/>
  <c r="C17" i="1"/>
  <c r="F16" i="1"/>
  <c r="J15" i="1"/>
  <c r="N14" i="1"/>
  <c r="D14" i="1"/>
  <c r="G13" i="1"/>
  <c r="L12" i="1"/>
  <c r="B12" i="1"/>
  <c r="E11" i="1"/>
  <c r="I10" i="1"/>
  <c r="M9" i="1"/>
  <c r="C9" i="1"/>
  <c r="F8" i="1"/>
  <c r="J7" i="1"/>
  <c r="N6" i="1"/>
  <c r="D6" i="1"/>
  <c r="G5" i="1"/>
  <c r="F4" i="1"/>
  <c r="F2" i="1" l="1"/>
</calcChain>
</file>

<file path=xl/sharedStrings.xml><?xml version="1.0" encoding="utf-8"?>
<sst xmlns="http://schemas.openxmlformats.org/spreadsheetml/2006/main" count="231" uniqueCount="121">
  <si>
    <t>Forduló</t>
  </si>
  <si>
    <t>Neve</t>
  </si>
  <si>
    <t>ÜF</t>
  </si>
  <si>
    <t>SZP</t>
  </si>
  <si>
    <t>CSP</t>
  </si>
  <si>
    <t>Összesen</t>
  </si>
  <si>
    <t>Végeredmény:</t>
  </si>
  <si>
    <t>Vonyarcvashegy SE</t>
  </si>
  <si>
    <t>Teke Klub Tanakajd</t>
  </si>
  <si>
    <t>Néró TC Szabadídő Sport Klub</t>
  </si>
  <si>
    <t>Felsőmarác Boldizsár TR</t>
  </si>
  <si>
    <t>NB. III. Nyugati Csoport</t>
  </si>
  <si>
    <t>forduló</t>
  </si>
  <si>
    <t>H.</t>
  </si>
  <si>
    <t>Csapat</t>
  </si>
  <si>
    <t>J</t>
  </si>
  <si>
    <t>GY</t>
  </si>
  <si>
    <t>D</t>
  </si>
  <si>
    <t>V</t>
  </si>
  <si>
    <t>Szettpont</t>
  </si>
  <si>
    <t>Csapatpont</t>
  </si>
  <si>
    <t>Bü</t>
  </si>
  <si>
    <t>Pont</t>
  </si>
  <si>
    <t>:</t>
  </si>
  <si>
    <t xml:space="preserve">NB III.Forduló </t>
  </si>
  <si>
    <t xml:space="preserve">23. </t>
  </si>
  <si>
    <t>foduló</t>
  </si>
  <si>
    <t>Zalaszentgrót TK</t>
  </si>
  <si>
    <t>Perenye TK</t>
  </si>
  <si>
    <t>Halogy SE Felsőmarác Boldizsár RT</t>
  </si>
  <si>
    <t>Olajmunkás SE Gellénháza</t>
  </si>
  <si>
    <t>Pecől TK</t>
  </si>
  <si>
    <t>Lenti Termál TK</t>
  </si>
  <si>
    <t>Budai TSE</t>
  </si>
  <si>
    <t>Sitke Borostyánkert Tekéző</t>
  </si>
  <si>
    <t>Kondorfa SE</t>
  </si>
  <si>
    <t>Csákánydoroszló KSE II</t>
  </si>
  <si>
    <t xml:space="preserve">Dévai Balázs  </t>
  </si>
  <si>
    <t xml:space="preserve">Németh László  </t>
  </si>
  <si>
    <t xml:space="preserve">Jakab Zoltán  </t>
  </si>
  <si>
    <t>Horváth Attila</t>
  </si>
  <si>
    <t xml:space="preserve">Dévai József  </t>
  </si>
  <si>
    <t xml:space="preserve">Pájtli István  </t>
  </si>
  <si>
    <t>Takács István</t>
  </si>
  <si>
    <t>Oswald Tamás II</t>
  </si>
  <si>
    <t>Takács Ádám</t>
  </si>
  <si>
    <t>Tompos József</t>
  </si>
  <si>
    <t>Simon Attila</t>
  </si>
  <si>
    <t>Babati Gyula</t>
  </si>
  <si>
    <t>Molnár Zsolt</t>
  </si>
  <si>
    <t>Szemes Ádám</t>
  </si>
  <si>
    <t>Bucs György</t>
  </si>
  <si>
    <t>Takács Tibor</t>
  </si>
  <si>
    <t>Kopácsi Károly</t>
  </si>
  <si>
    <t>Tátrai László</t>
  </si>
  <si>
    <t>Horváth László</t>
  </si>
  <si>
    <t>Takács Attila</t>
  </si>
  <si>
    <t>Kovács Béla</t>
  </si>
  <si>
    <t>Pordán Tamás</t>
  </si>
  <si>
    <t>Nagy László</t>
  </si>
  <si>
    <t>Dr Tompos Árpád</t>
  </si>
  <si>
    <t>Dévai Tivadar</t>
  </si>
  <si>
    <t>Budai Miklós</t>
  </si>
  <si>
    <t>Kolosvári Balázs</t>
  </si>
  <si>
    <t>ifj Bíró Béla</t>
  </si>
  <si>
    <t>Farkas István</t>
  </si>
  <si>
    <t>ifj Vella Tibor</t>
  </si>
  <si>
    <t>Viczmándi Ervin</t>
  </si>
  <si>
    <t>Horváth Ádám                                                      Ódor Szilárd</t>
  </si>
  <si>
    <t>Györkös Péter</t>
  </si>
  <si>
    <t>Kovács Zoltán</t>
  </si>
  <si>
    <t>Orbán Csongor</t>
  </si>
  <si>
    <t>Molnár Tibor</t>
  </si>
  <si>
    <t>Iván Sándor</t>
  </si>
  <si>
    <t>Dervalics Csaba</t>
  </si>
  <si>
    <t>Kulcsár Antal</t>
  </si>
  <si>
    <t>Laczó József</t>
  </si>
  <si>
    <t>Paár Ferenc</t>
  </si>
  <si>
    <t>Györke Tamás</t>
  </si>
  <si>
    <t>Soós Imre</t>
  </si>
  <si>
    <t>Markovics Péter</t>
  </si>
  <si>
    <t>Pintér Csaba</t>
  </si>
  <si>
    <t>Vass József</t>
  </si>
  <si>
    <t>Tóth Zsolt</t>
  </si>
  <si>
    <t>Sütő Ferenc</t>
  </si>
  <si>
    <t>Tombor Roland</t>
  </si>
  <si>
    <t>Németh Zsolt</t>
  </si>
  <si>
    <t>Pfluger Roland</t>
  </si>
  <si>
    <t>Illés Lajos</t>
  </si>
  <si>
    <t>Lénert Sándor</t>
  </si>
  <si>
    <t>Kovács Benjámin</t>
  </si>
  <si>
    <t xml:space="preserve">Stieber Tibor </t>
  </si>
  <si>
    <t>Magyar Attila</t>
  </si>
  <si>
    <t>Majsa Károly</t>
  </si>
  <si>
    <t>Vincze József</t>
  </si>
  <si>
    <t xml:space="preserve">ifj Stieber Tibor </t>
  </si>
  <si>
    <t>Rába György</t>
  </si>
  <si>
    <t>Pál Zsolt</t>
  </si>
  <si>
    <t>Domján Attila</t>
  </si>
  <si>
    <t>Tóth Károly</t>
  </si>
  <si>
    <t>Horváth András</t>
  </si>
  <si>
    <t>Mazzag Zoltán</t>
  </si>
  <si>
    <t>Pados Balázs</t>
  </si>
  <si>
    <t>Kiss Tibor</t>
  </si>
  <si>
    <t>Németh József</t>
  </si>
  <si>
    <t>Hittaller Roland</t>
  </si>
  <si>
    <t>Kulcsár Péter</t>
  </si>
  <si>
    <t>Lóránth Jenő</t>
  </si>
  <si>
    <t>Habda Mátyás</t>
  </si>
  <si>
    <t>Treiber Ferenc</t>
  </si>
  <si>
    <t>Nika Norbert</t>
  </si>
  <si>
    <t>Jáger István</t>
  </si>
  <si>
    <t>Hammer László</t>
  </si>
  <si>
    <t>Németh Károly</t>
  </si>
  <si>
    <t>Kercselics Tamás</t>
  </si>
  <si>
    <t>Tangl Balázs</t>
  </si>
  <si>
    <t>Keglovics Gyula</t>
  </si>
  <si>
    <t>Cser Tibor</t>
  </si>
  <si>
    <t>Nagy János</t>
  </si>
  <si>
    <t>Hajba Zoltán</t>
  </si>
  <si>
    <t>Vass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</si>
</sst>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&quot; :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rgb="FF0A0903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rgb="FF0A0903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b/>
      <i/>
      <sz val="10"/>
      <name val="Arial"/>
      <family val="2"/>
      <charset val="238"/>
    </font>
    <font>
      <b/>
      <i/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3" fillId="0" borderId="0" xfId="1" applyNumberFormat="1" applyFont="1" applyFill="1" applyAlignment="1">
      <alignment vertical="center"/>
    </xf>
    <xf numFmtId="0" fontId="4" fillId="0" borderId="0" xfId="1" applyFont="1" applyFill="1"/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/>
    </xf>
    <xf numFmtId="0" fontId="4" fillId="0" borderId="4" xfId="2" applyNumberFormat="1" applyFont="1" applyFill="1" applyBorder="1" applyAlignment="1">
      <alignment horizontal="left" vertical="center"/>
    </xf>
    <xf numFmtId="0" fontId="4" fillId="0" borderId="5" xfId="2" applyNumberFormat="1" applyFont="1" applyFill="1" applyBorder="1" applyAlignment="1">
      <alignment horizontal="left" vertical="center"/>
    </xf>
    <xf numFmtId="0" fontId="4" fillId="0" borderId="6" xfId="2" applyNumberFormat="1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vertical="center" wrapText="1"/>
    </xf>
    <xf numFmtId="0" fontId="4" fillId="0" borderId="9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3" fillId="0" borderId="13" xfId="1" applyNumberFormat="1" applyFont="1" applyFill="1" applyBorder="1" applyAlignment="1">
      <alignment vertical="center" wrapText="1"/>
    </xf>
    <xf numFmtId="0" fontId="4" fillId="0" borderId="14" xfId="1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vertical="center" wrapText="1"/>
    </xf>
    <xf numFmtId="0" fontId="4" fillId="0" borderId="17" xfId="1" applyNumberFormat="1" applyFont="1" applyFill="1" applyBorder="1" applyAlignment="1">
      <alignment horizontal="center" vertical="center"/>
    </xf>
    <xf numFmtId="0" fontId="3" fillId="0" borderId="18" xfId="1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165" fontId="3" fillId="0" borderId="18" xfId="1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>
      <alignment horizontal="left" vertical="center" wrapText="1"/>
    </xf>
    <xf numFmtId="0" fontId="4" fillId="0" borderId="13" xfId="2" applyNumberFormat="1" applyFont="1" applyFill="1" applyBorder="1" applyAlignment="1">
      <alignment vertical="center" wrapText="1"/>
    </xf>
    <xf numFmtId="0" fontId="4" fillId="0" borderId="19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wrapText="1"/>
    </xf>
    <xf numFmtId="0" fontId="4" fillId="0" borderId="9" xfId="1" applyNumberFormat="1" applyFont="1" applyFill="1" applyBorder="1" applyAlignment="1">
      <alignment wrapText="1"/>
    </xf>
    <xf numFmtId="0" fontId="4" fillId="0" borderId="16" xfId="1" applyNumberFormat="1" applyFont="1" applyFill="1" applyBorder="1" applyAlignment="1">
      <alignment wrapText="1"/>
    </xf>
    <xf numFmtId="0" fontId="4" fillId="0" borderId="19" xfId="1" applyNumberFormat="1" applyFont="1" applyFill="1" applyBorder="1" applyAlignment="1">
      <alignment wrapText="1"/>
    </xf>
    <xf numFmtId="0" fontId="3" fillId="0" borderId="16" xfId="1" applyNumberFormat="1" applyFont="1" applyFill="1" applyBorder="1" applyAlignment="1">
      <alignment vertical="center" wrapText="1"/>
    </xf>
    <xf numFmtId="0" fontId="4" fillId="0" borderId="18" xfId="2" applyNumberFormat="1" applyFont="1" applyFill="1" applyBorder="1" applyAlignment="1">
      <alignment vertical="center" wrapText="1"/>
    </xf>
    <xf numFmtId="0" fontId="4" fillId="0" borderId="15" xfId="1" applyFont="1" applyFill="1" applyBorder="1"/>
    <xf numFmtId="0" fontId="4" fillId="0" borderId="15" xfId="1" applyFont="1" applyFill="1" applyBorder="1" applyAlignment="1">
      <alignment wrapText="1"/>
    </xf>
    <xf numFmtId="0" fontId="4" fillId="0" borderId="0" xfId="1" applyFon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21" xfId="3" applyFont="1" applyFill="1" applyBorder="1" applyAlignment="1" applyProtection="1">
      <alignment vertical="center"/>
    </xf>
    <xf numFmtId="0" fontId="9" fillId="0" borderId="22" xfId="3" applyFont="1" applyFill="1" applyBorder="1" applyAlignment="1" applyProtection="1">
      <alignment vertical="center"/>
    </xf>
    <xf numFmtId="0" fontId="9" fillId="0" borderId="22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0" fontId="9" fillId="0" borderId="5" xfId="3" applyFont="1" applyFill="1" applyBorder="1" applyAlignment="1" applyProtection="1">
      <alignment horizontal="center" vertical="center"/>
    </xf>
    <xf numFmtId="0" fontId="9" fillId="0" borderId="6" xfId="3" applyFont="1" applyFill="1" applyBorder="1" applyAlignment="1" applyProtection="1">
      <alignment horizontal="center" vertical="center"/>
    </xf>
    <xf numFmtId="0" fontId="9" fillId="0" borderId="23" xfId="3" applyFont="1" applyFill="1" applyBorder="1" applyAlignment="1" applyProtection="1">
      <alignment vertical="center"/>
    </xf>
    <xf numFmtId="0" fontId="10" fillId="0" borderId="24" xfId="3" applyFont="1" applyBorder="1" applyAlignment="1" applyProtection="1">
      <alignment horizontal="center" vertical="center"/>
    </xf>
    <xf numFmtId="0" fontId="5" fillId="0" borderId="15" xfId="3" applyFont="1" applyBorder="1" applyAlignment="1" applyProtection="1">
      <alignment horizontal="left" vertical="center"/>
    </xf>
    <xf numFmtId="0" fontId="10" fillId="0" borderId="15" xfId="3" applyFont="1" applyBorder="1" applyAlignment="1" applyProtection="1">
      <alignment horizontal="center" vertical="center"/>
    </xf>
    <xf numFmtId="0" fontId="5" fillId="0" borderId="15" xfId="3" applyFont="1" applyBorder="1" applyAlignment="1" applyProtection="1">
      <alignment horizontal="center" vertical="center"/>
    </xf>
    <xf numFmtId="164" fontId="5" fillId="0" borderId="25" xfId="3" applyNumberFormat="1" applyFont="1" applyBorder="1" applyAlignment="1" applyProtection="1">
      <alignment horizontal="center" vertical="center"/>
    </xf>
    <xf numFmtId="164" fontId="10" fillId="0" borderId="26" xfId="3" applyNumberFormat="1" applyFont="1" applyBorder="1" applyAlignment="1" applyProtection="1">
      <alignment horizontal="center" vertical="center"/>
    </xf>
    <xf numFmtId="164" fontId="5" fillId="0" borderId="27" xfId="3" applyNumberFormat="1" applyFont="1" applyBorder="1" applyAlignment="1" applyProtection="1">
      <alignment horizontal="center" vertical="center"/>
    </xf>
    <xf numFmtId="0" fontId="10" fillId="0" borderId="28" xfId="3" applyFont="1" applyBorder="1" applyAlignment="1" applyProtection="1">
      <alignment horizontal="center" vertical="center"/>
    </xf>
    <xf numFmtId="0" fontId="10" fillId="0" borderId="29" xfId="3" applyFont="1" applyBorder="1" applyAlignment="1" applyProtection="1">
      <alignment horizontal="center" vertical="center"/>
    </xf>
    <xf numFmtId="0" fontId="5" fillId="0" borderId="30" xfId="3" applyFont="1" applyBorder="1" applyAlignment="1" applyProtection="1">
      <alignment horizontal="left" vertical="center"/>
    </xf>
    <xf numFmtId="0" fontId="10" fillId="0" borderId="30" xfId="3" applyFont="1" applyBorder="1" applyAlignment="1" applyProtection="1">
      <alignment horizontal="center" vertical="center"/>
    </xf>
    <xf numFmtId="0" fontId="5" fillId="0" borderId="30" xfId="3" applyFont="1" applyBorder="1" applyAlignment="1" applyProtection="1">
      <alignment horizontal="center" vertical="center"/>
    </xf>
    <xf numFmtId="164" fontId="5" fillId="0" borderId="31" xfId="3" applyNumberFormat="1" applyFont="1" applyBorder="1" applyAlignment="1" applyProtection="1">
      <alignment horizontal="center" vertical="center"/>
    </xf>
    <xf numFmtId="164" fontId="10" fillId="0" borderId="32" xfId="3" applyNumberFormat="1" applyFont="1" applyBorder="1" applyAlignment="1" applyProtection="1">
      <alignment horizontal="center" vertical="center"/>
    </xf>
    <xf numFmtId="164" fontId="5" fillId="0" borderId="33" xfId="3" applyNumberFormat="1" applyFont="1" applyBorder="1" applyAlignment="1" applyProtection="1">
      <alignment horizontal="center" vertical="center"/>
    </xf>
    <xf numFmtId="0" fontId="10" fillId="0" borderId="34" xfId="3" applyFont="1" applyBorder="1" applyAlignment="1" applyProtection="1">
      <alignment horizontal="center" vertical="center"/>
    </xf>
    <xf numFmtId="0" fontId="11" fillId="0" borderId="0" xfId="1" applyFont="1" applyFill="1"/>
    <xf numFmtId="0" fontId="5" fillId="0" borderId="0" xfId="1" applyFont="1" applyFill="1"/>
    <xf numFmtId="0" fontId="12" fillId="0" borderId="0" xfId="1" applyNumberFormat="1" applyFont="1" applyFill="1" applyAlignment="1">
      <alignment horizontal="left" vertical="center"/>
    </xf>
    <xf numFmtId="0" fontId="12" fillId="0" borderId="0" xfId="1" applyFont="1" applyFill="1"/>
    <xf numFmtId="164" fontId="4" fillId="0" borderId="35" xfId="1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15" xfId="1" applyFont="1" applyFill="1" applyBorder="1"/>
    <xf numFmtId="0" fontId="14" fillId="0" borderId="11" xfId="1" applyFont="1" applyFill="1" applyBorder="1" applyAlignment="1">
      <alignment horizontal="right" vertical="center" wrapText="1"/>
    </xf>
    <xf numFmtId="0" fontId="14" fillId="0" borderId="15" xfId="1" applyFont="1" applyFill="1" applyBorder="1" applyAlignment="1">
      <alignment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16" xfId="1" applyNumberFormat="1" applyFont="1" applyFill="1" applyBorder="1" applyAlignment="1">
      <alignment horizontal="center" wrapText="1"/>
    </xf>
    <xf numFmtId="14" fontId="7" fillId="0" borderId="0" xfId="1" applyNumberFormat="1" applyFont="1" applyFill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wrapText="1"/>
    </xf>
    <xf numFmtId="0" fontId="4" fillId="0" borderId="19" xfId="1" applyNumberFormat="1" applyFont="1" applyFill="1" applyBorder="1" applyAlignment="1">
      <alignment horizontal="center" wrapText="1"/>
    </xf>
  </cellXfs>
  <cellStyles count="4">
    <cellStyle name="Normál" xfId="0" builtinId="0"/>
    <cellStyle name="Normál 2" xfId="3"/>
    <cellStyle name="Normál 4 2 2" xfId="2"/>
    <cellStyle name="Normál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18</xdr:row>
      <xdr:rowOff>0</xdr:rowOff>
    </xdr:from>
    <xdr:to>
      <xdr:col>12</xdr:col>
      <xdr:colOff>107628</xdr:colOff>
      <xdr:row>29</xdr:row>
      <xdr:rowOff>135829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4850" y="3448050"/>
          <a:ext cx="2145978" cy="2231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133350</xdr:colOff>
      <xdr:row>40</xdr:row>
      <xdr:rowOff>161925</xdr:rowOff>
    </xdr:from>
    <xdr:to>
      <xdr:col>20</xdr:col>
      <xdr:colOff>460053</xdr:colOff>
      <xdr:row>52</xdr:row>
      <xdr:rowOff>107254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7610475"/>
          <a:ext cx="2145978" cy="22313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ke%20munkalap\1Hirad&#243;%20el&#337;k&#233;szit&#233;s\tabela%20sorsolas_2013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radó alap"/>
      <sheetName val="netről_tab"/>
      <sheetName val="Diagram3"/>
      <sheetName val="tabella"/>
      <sheetName val="kepletek"/>
      <sheetName val="HIRADO alapv1"/>
      <sheetName val="Híradó alap 2"/>
      <sheetName val="NB_III_osszesito"/>
      <sheetName val="M_I_eredm"/>
      <sheetName val="NB_III_eredm"/>
      <sheetName val="NB_III_sors"/>
      <sheetName val="M_I_sors"/>
      <sheetName val="Munka1"/>
      <sheetName val="M_I_osszesito"/>
    </sheetNames>
    <sheetDataSet>
      <sheetData sheetId="0"/>
      <sheetData sheetId="1"/>
      <sheetData sheetId="2" refreshError="1"/>
      <sheetData sheetId="3"/>
      <sheetData sheetId="4">
        <row r="3">
          <cell r="A3">
            <v>1</v>
          </cell>
          <cell r="B3" t="str">
            <v>Halogy SE Felsőmarác Boldizsár Tr</v>
          </cell>
          <cell r="C3">
            <v>23</v>
          </cell>
          <cell r="D3">
            <v>19</v>
          </cell>
          <cell r="E3">
            <v>1</v>
          </cell>
          <cell r="F3">
            <v>3</v>
          </cell>
          <cell r="G3">
            <v>164.5</v>
          </cell>
          <cell r="H3" t="str">
            <v>:</v>
          </cell>
          <cell r="I3">
            <v>111.5</v>
          </cell>
          <cell r="J3">
            <v>127.5</v>
          </cell>
          <cell r="K3" t="str">
            <v>:</v>
          </cell>
          <cell r="L3">
            <v>56.5</v>
          </cell>
          <cell r="M3">
            <v>39</v>
          </cell>
          <cell r="N3">
            <v>0</v>
          </cell>
        </row>
        <row r="4">
          <cell r="A4">
            <v>10</v>
          </cell>
          <cell r="B4" t="str">
            <v>Perenye TK</v>
          </cell>
          <cell r="C4">
            <v>22</v>
          </cell>
          <cell r="D4">
            <v>10</v>
          </cell>
          <cell r="E4">
            <v>0</v>
          </cell>
          <cell r="F4">
            <v>12</v>
          </cell>
          <cell r="G4">
            <v>141</v>
          </cell>
          <cell r="H4" t="str">
            <v>:</v>
          </cell>
          <cell r="I4">
            <v>123</v>
          </cell>
          <cell r="J4">
            <v>89</v>
          </cell>
          <cell r="K4" t="str">
            <v>:</v>
          </cell>
          <cell r="L4">
            <v>87</v>
          </cell>
          <cell r="M4">
            <v>20</v>
          </cell>
          <cell r="N4">
            <v>0</v>
          </cell>
        </row>
        <row r="5">
          <cell r="A5">
            <v>13</v>
          </cell>
          <cell r="B5" t="str">
            <v>Teke Klub Tanakajd</v>
          </cell>
          <cell r="C5">
            <v>23</v>
          </cell>
          <cell r="D5">
            <v>5</v>
          </cell>
          <cell r="E5">
            <v>0</v>
          </cell>
          <cell r="F5">
            <v>18</v>
          </cell>
          <cell r="G5">
            <v>113.5</v>
          </cell>
          <cell r="H5" t="str">
            <v>:</v>
          </cell>
          <cell r="I5">
            <v>162.5</v>
          </cell>
          <cell r="J5">
            <v>67.5</v>
          </cell>
          <cell r="K5" t="str">
            <v>:</v>
          </cell>
          <cell r="L5">
            <v>116.5</v>
          </cell>
          <cell r="M5">
            <v>10</v>
          </cell>
          <cell r="N5">
            <v>0</v>
          </cell>
        </row>
        <row r="6">
          <cell r="A6">
            <v>12</v>
          </cell>
          <cell r="B6" t="str">
            <v>Felsőmarác Boldizsár TR</v>
          </cell>
          <cell r="C6">
            <v>23</v>
          </cell>
          <cell r="D6">
            <v>6</v>
          </cell>
          <cell r="E6">
            <v>1</v>
          </cell>
          <cell r="F6">
            <v>16</v>
          </cell>
          <cell r="G6">
            <v>111</v>
          </cell>
          <cell r="H6" t="str">
            <v>:</v>
          </cell>
          <cell r="I6">
            <v>165</v>
          </cell>
          <cell r="J6">
            <v>62.5</v>
          </cell>
          <cell r="K6" t="str">
            <v>:</v>
          </cell>
          <cell r="L6">
            <v>121.5</v>
          </cell>
          <cell r="M6">
            <v>13</v>
          </cell>
          <cell r="N6">
            <v>0</v>
          </cell>
        </row>
        <row r="7">
          <cell r="A7">
            <v>3</v>
          </cell>
          <cell r="B7" t="str">
            <v>Olajmunkás SE Gellénháza</v>
          </cell>
          <cell r="C7">
            <v>23</v>
          </cell>
          <cell r="D7">
            <v>15</v>
          </cell>
          <cell r="E7">
            <v>0</v>
          </cell>
          <cell r="F7">
            <v>8</v>
          </cell>
          <cell r="G7">
            <v>145.5</v>
          </cell>
          <cell r="H7" t="str">
            <v>:</v>
          </cell>
          <cell r="I7">
            <v>130.5</v>
          </cell>
          <cell r="J7">
            <v>105.5</v>
          </cell>
          <cell r="K7" t="str">
            <v>:</v>
          </cell>
          <cell r="L7">
            <v>78.5</v>
          </cell>
          <cell r="M7">
            <v>30</v>
          </cell>
          <cell r="N7">
            <v>0</v>
          </cell>
        </row>
        <row r="8">
          <cell r="A8">
            <v>4</v>
          </cell>
          <cell r="B8" t="str">
            <v>Lenti Termál TK</v>
          </cell>
          <cell r="C8">
            <v>23</v>
          </cell>
          <cell r="D8">
            <v>14</v>
          </cell>
          <cell r="E8">
            <v>1</v>
          </cell>
          <cell r="F8">
            <v>8</v>
          </cell>
          <cell r="G8">
            <v>145.5</v>
          </cell>
          <cell r="H8" t="str">
            <v>:</v>
          </cell>
          <cell r="I8">
            <v>130.5</v>
          </cell>
          <cell r="J8">
            <v>99.5</v>
          </cell>
          <cell r="K8" t="str">
            <v>:</v>
          </cell>
          <cell r="L8">
            <v>84.5</v>
          </cell>
          <cell r="M8">
            <v>29</v>
          </cell>
          <cell r="N8">
            <v>0</v>
          </cell>
        </row>
        <row r="9">
          <cell r="A9">
            <v>2</v>
          </cell>
          <cell r="B9" t="str">
            <v>Sitke Borosyánkert Tekéző</v>
          </cell>
          <cell r="C9">
            <v>22</v>
          </cell>
          <cell r="D9">
            <v>15</v>
          </cell>
          <cell r="E9">
            <v>1</v>
          </cell>
          <cell r="F9">
            <v>6</v>
          </cell>
          <cell r="G9">
            <v>136.5</v>
          </cell>
          <cell r="H9" t="str">
            <v>:</v>
          </cell>
          <cell r="I9">
            <v>127.5</v>
          </cell>
          <cell r="J9">
            <v>103.5</v>
          </cell>
          <cell r="K9" t="str">
            <v>:</v>
          </cell>
          <cell r="L9">
            <v>72.5</v>
          </cell>
          <cell r="M9">
            <v>31</v>
          </cell>
          <cell r="N9">
            <v>0</v>
          </cell>
        </row>
        <row r="10">
          <cell r="A10">
            <v>5</v>
          </cell>
          <cell r="B10" t="str">
            <v>Csákánydoroszló KSE  II</v>
          </cell>
          <cell r="C10">
            <v>23</v>
          </cell>
          <cell r="D10">
            <v>13</v>
          </cell>
          <cell r="E10">
            <v>0</v>
          </cell>
          <cell r="F10">
            <v>10</v>
          </cell>
          <cell r="G10">
            <v>161.5</v>
          </cell>
          <cell r="H10" t="str">
            <v>:</v>
          </cell>
          <cell r="I10">
            <v>114.5</v>
          </cell>
          <cell r="J10">
            <v>108.5</v>
          </cell>
          <cell r="K10" t="str">
            <v>:</v>
          </cell>
          <cell r="L10">
            <v>75.5</v>
          </cell>
          <cell r="M10">
            <v>26</v>
          </cell>
          <cell r="N10">
            <v>0</v>
          </cell>
        </row>
        <row r="11">
          <cell r="A11">
            <v>11</v>
          </cell>
          <cell r="B11" t="str">
            <v>Néró TC  és Szabadidő Sport Klub</v>
          </cell>
          <cell r="C11">
            <v>23</v>
          </cell>
          <cell r="D11">
            <v>7</v>
          </cell>
          <cell r="E11">
            <v>2</v>
          </cell>
          <cell r="F11">
            <v>14</v>
          </cell>
          <cell r="G11">
            <v>123.5</v>
          </cell>
          <cell r="H11" t="str">
            <v>:</v>
          </cell>
          <cell r="I11">
            <v>152.5</v>
          </cell>
          <cell r="J11">
            <v>79</v>
          </cell>
          <cell r="K11" t="str">
            <v>:</v>
          </cell>
          <cell r="L11">
            <v>105</v>
          </cell>
          <cell r="M11">
            <v>16</v>
          </cell>
          <cell r="N11">
            <v>0</v>
          </cell>
        </row>
        <row r="12">
          <cell r="A12">
            <v>7</v>
          </cell>
          <cell r="B12" t="str">
            <v>Vonyarcvashegy SE</v>
          </cell>
          <cell r="C12">
            <v>23</v>
          </cell>
          <cell r="D12">
            <v>12</v>
          </cell>
          <cell r="E12">
            <v>1</v>
          </cell>
          <cell r="F12">
            <v>10</v>
          </cell>
          <cell r="G12">
            <v>147.5</v>
          </cell>
          <cell r="H12" t="str">
            <v>:</v>
          </cell>
          <cell r="I12">
            <v>128.5</v>
          </cell>
          <cell r="J12">
            <v>99.5</v>
          </cell>
          <cell r="K12" t="str">
            <v>:</v>
          </cell>
          <cell r="L12">
            <v>84.5</v>
          </cell>
          <cell r="M12">
            <v>25</v>
          </cell>
          <cell r="N12">
            <v>0</v>
          </cell>
        </row>
        <row r="13">
          <cell r="A13">
            <v>8</v>
          </cell>
          <cell r="B13" t="str">
            <v>Kondorfa SE</v>
          </cell>
          <cell r="C13">
            <v>23</v>
          </cell>
          <cell r="D13">
            <v>11</v>
          </cell>
          <cell r="E13">
            <v>2</v>
          </cell>
          <cell r="F13">
            <v>10</v>
          </cell>
          <cell r="G13">
            <v>135.5</v>
          </cell>
          <cell r="H13" t="str">
            <v>:</v>
          </cell>
          <cell r="I13">
            <v>140.5</v>
          </cell>
          <cell r="J13">
            <v>93.5</v>
          </cell>
          <cell r="K13" t="str">
            <v>:</v>
          </cell>
          <cell r="L13">
            <v>90.5</v>
          </cell>
          <cell r="M13">
            <v>24</v>
          </cell>
          <cell r="N13">
            <v>0</v>
          </cell>
        </row>
        <row r="14">
          <cell r="A14">
            <v>6</v>
          </cell>
          <cell r="B14" t="str">
            <v>Budai TSE</v>
          </cell>
          <cell r="C14">
            <v>23</v>
          </cell>
          <cell r="D14">
            <v>13</v>
          </cell>
          <cell r="E14">
            <v>0</v>
          </cell>
          <cell r="F14">
            <v>10</v>
          </cell>
          <cell r="G14">
            <v>146</v>
          </cell>
          <cell r="H14" t="str">
            <v>:</v>
          </cell>
          <cell r="I14">
            <v>130</v>
          </cell>
          <cell r="J14">
            <v>94.5</v>
          </cell>
          <cell r="K14" t="str">
            <v>:</v>
          </cell>
          <cell r="L14">
            <v>89.5</v>
          </cell>
          <cell r="M14">
            <v>26</v>
          </cell>
          <cell r="N14">
            <v>0</v>
          </cell>
        </row>
        <row r="15">
          <cell r="A15">
            <v>9</v>
          </cell>
          <cell r="B15" t="str">
            <v>Pecöl TK</v>
          </cell>
          <cell r="C15">
            <v>23</v>
          </cell>
          <cell r="D15">
            <v>10</v>
          </cell>
          <cell r="E15">
            <v>1</v>
          </cell>
          <cell r="F15">
            <v>12</v>
          </cell>
          <cell r="G15">
            <v>136.5</v>
          </cell>
          <cell r="H15" t="str">
            <v>:</v>
          </cell>
          <cell r="I15">
            <v>139.5</v>
          </cell>
          <cell r="J15">
            <v>86.5</v>
          </cell>
          <cell r="K15" t="str">
            <v>:</v>
          </cell>
          <cell r="L15">
            <v>97.5</v>
          </cell>
          <cell r="M15">
            <v>21</v>
          </cell>
          <cell r="N15">
            <v>0</v>
          </cell>
        </row>
        <row r="16">
          <cell r="A16">
            <v>14</v>
          </cell>
          <cell r="B16" t="str">
            <v>Zalaszentgróti TK</v>
          </cell>
          <cell r="C16">
            <v>23</v>
          </cell>
          <cell r="D16">
            <v>5</v>
          </cell>
          <cell r="E16">
            <v>0</v>
          </cell>
          <cell r="F16">
            <v>18</v>
          </cell>
          <cell r="G16">
            <v>107</v>
          </cell>
          <cell r="H16" t="str">
            <v>:</v>
          </cell>
          <cell r="I16">
            <v>169</v>
          </cell>
          <cell r="J16">
            <v>63.5</v>
          </cell>
          <cell r="K16" t="str">
            <v>:</v>
          </cell>
          <cell r="L16">
            <v>120.5</v>
          </cell>
          <cell r="M16">
            <v>10</v>
          </cell>
          <cell r="N1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"/>
  <sheetViews>
    <sheetView showGridLines="0" workbookViewId="0">
      <selection activeCell="T22" sqref="T22"/>
    </sheetView>
  </sheetViews>
  <sheetFormatPr defaultRowHeight="15" x14ac:dyDescent="0.25"/>
  <cols>
    <col min="1" max="1" width="3.5703125" style="45" customWidth="1"/>
    <col min="2" max="2" width="30.5703125" style="45" customWidth="1"/>
    <col min="3" max="3" width="5.7109375" style="45" customWidth="1"/>
    <col min="4" max="6" width="5.5703125" style="45" customWidth="1"/>
    <col min="7" max="7" width="9.140625" style="45"/>
    <col min="8" max="8" width="2.28515625" style="45" customWidth="1"/>
    <col min="9" max="10" width="9.140625" style="45"/>
    <col min="11" max="11" width="2.85546875" style="45" customWidth="1"/>
    <col min="12" max="12" width="9.140625" style="45"/>
    <col min="13" max="14" width="5.5703125" style="45" customWidth="1"/>
    <col min="15" max="255" width="9.140625" style="45"/>
    <col min="256" max="256" width="3.5703125" style="45" customWidth="1"/>
    <col min="257" max="257" width="30.5703125" style="45" customWidth="1"/>
    <col min="258" max="258" width="5.7109375" style="45" customWidth="1"/>
    <col min="259" max="262" width="5.5703125" style="45" customWidth="1"/>
    <col min="263" max="263" width="9.140625" style="45"/>
    <col min="264" max="264" width="2.28515625" style="45" customWidth="1"/>
    <col min="265" max="266" width="9.140625" style="45"/>
    <col min="267" max="267" width="2.85546875" style="45" customWidth="1"/>
    <col min="268" max="268" width="9.140625" style="45"/>
    <col min="269" max="270" width="5.5703125" style="45" customWidth="1"/>
    <col min="271" max="511" width="9.140625" style="45"/>
    <col min="512" max="512" width="3.5703125" style="45" customWidth="1"/>
    <col min="513" max="513" width="30.5703125" style="45" customWidth="1"/>
    <col min="514" max="514" width="5.7109375" style="45" customWidth="1"/>
    <col min="515" max="518" width="5.5703125" style="45" customWidth="1"/>
    <col min="519" max="519" width="9.140625" style="45"/>
    <col min="520" max="520" width="2.28515625" style="45" customWidth="1"/>
    <col min="521" max="522" width="9.140625" style="45"/>
    <col min="523" max="523" width="2.85546875" style="45" customWidth="1"/>
    <col min="524" max="524" width="9.140625" style="45"/>
    <col min="525" max="526" width="5.5703125" style="45" customWidth="1"/>
    <col min="527" max="767" width="9.140625" style="45"/>
    <col min="768" max="768" width="3.5703125" style="45" customWidth="1"/>
    <col min="769" max="769" width="30.5703125" style="45" customWidth="1"/>
    <col min="770" max="770" width="5.7109375" style="45" customWidth="1"/>
    <col min="771" max="774" width="5.5703125" style="45" customWidth="1"/>
    <col min="775" max="775" width="9.140625" style="45"/>
    <col min="776" max="776" width="2.28515625" style="45" customWidth="1"/>
    <col min="777" max="778" width="9.140625" style="45"/>
    <col min="779" max="779" width="2.85546875" style="45" customWidth="1"/>
    <col min="780" max="780" width="9.140625" style="45"/>
    <col min="781" max="782" width="5.5703125" style="45" customWidth="1"/>
    <col min="783" max="1023" width="9.140625" style="45"/>
    <col min="1024" max="1024" width="3.5703125" style="45" customWidth="1"/>
    <col min="1025" max="1025" width="30.5703125" style="45" customWidth="1"/>
    <col min="1026" max="1026" width="5.7109375" style="45" customWidth="1"/>
    <col min="1027" max="1030" width="5.5703125" style="45" customWidth="1"/>
    <col min="1031" max="1031" width="9.140625" style="45"/>
    <col min="1032" max="1032" width="2.28515625" style="45" customWidth="1"/>
    <col min="1033" max="1034" width="9.140625" style="45"/>
    <col min="1035" max="1035" width="2.85546875" style="45" customWidth="1"/>
    <col min="1036" max="1036" width="9.140625" style="45"/>
    <col min="1037" max="1038" width="5.5703125" style="45" customWidth="1"/>
    <col min="1039" max="1279" width="9.140625" style="45"/>
    <col min="1280" max="1280" width="3.5703125" style="45" customWidth="1"/>
    <col min="1281" max="1281" width="30.5703125" style="45" customWidth="1"/>
    <col min="1282" max="1282" width="5.7109375" style="45" customWidth="1"/>
    <col min="1283" max="1286" width="5.5703125" style="45" customWidth="1"/>
    <col min="1287" max="1287" width="9.140625" style="45"/>
    <col min="1288" max="1288" width="2.28515625" style="45" customWidth="1"/>
    <col min="1289" max="1290" width="9.140625" style="45"/>
    <col min="1291" max="1291" width="2.85546875" style="45" customWidth="1"/>
    <col min="1292" max="1292" width="9.140625" style="45"/>
    <col min="1293" max="1294" width="5.5703125" style="45" customWidth="1"/>
    <col min="1295" max="1535" width="9.140625" style="45"/>
    <col min="1536" max="1536" width="3.5703125" style="45" customWidth="1"/>
    <col min="1537" max="1537" width="30.5703125" style="45" customWidth="1"/>
    <col min="1538" max="1538" width="5.7109375" style="45" customWidth="1"/>
    <col min="1539" max="1542" width="5.5703125" style="45" customWidth="1"/>
    <col min="1543" max="1543" width="9.140625" style="45"/>
    <col min="1544" max="1544" width="2.28515625" style="45" customWidth="1"/>
    <col min="1545" max="1546" width="9.140625" style="45"/>
    <col min="1547" max="1547" width="2.85546875" style="45" customWidth="1"/>
    <col min="1548" max="1548" width="9.140625" style="45"/>
    <col min="1549" max="1550" width="5.5703125" style="45" customWidth="1"/>
    <col min="1551" max="1791" width="9.140625" style="45"/>
    <col min="1792" max="1792" width="3.5703125" style="45" customWidth="1"/>
    <col min="1793" max="1793" width="30.5703125" style="45" customWidth="1"/>
    <col min="1794" max="1794" width="5.7109375" style="45" customWidth="1"/>
    <col min="1795" max="1798" width="5.5703125" style="45" customWidth="1"/>
    <col min="1799" max="1799" width="9.140625" style="45"/>
    <col min="1800" max="1800" width="2.28515625" style="45" customWidth="1"/>
    <col min="1801" max="1802" width="9.140625" style="45"/>
    <col min="1803" max="1803" width="2.85546875" style="45" customWidth="1"/>
    <col min="1804" max="1804" width="9.140625" style="45"/>
    <col min="1805" max="1806" width="5.5703125" style="45" customWidth="1"/>
    <col min="1807" max="2047" width="9.140625" style="45"/>
    <col min="2048" max="2048" width="3.5703125" style="45" customWidth="1"/>
    <col min="2049" max="2049" width="30.5703125" style="45" customWidth="1"/>
    <col min="2050" max="2050" width="5.7109375" style="45" customWidth="1"/>
    <col min="2051" max="2054" width="5.5703125" style="45" customWidth="1"/>
    <col min="2055" max="2055" width="9.140625" style="45"/>
    <col min="2056" max="2056" width="2.28515625" style="45" customWidth="1"/>
    <col min="2057" max="2058" width="9.140625" style="45"/>
    <col min="2059" max="2059" width="2.85546875" style="45" customWidth="1"/>
    <col min="2060" max="2060" width="9.140625" style="45"/>
    <col min="2061" max="2062" width="5.5703125" style="45" customWidth="1"/>
    <col min="2063" max="2303" width="9.140625" style="45"/>
    <col min="2304" max="2304" width="3.5703125" style="45" customWidth="1"/>
    <col min="2305" max="2305" width="30.5703125" style="45" customWidth="1"/>
    <col min="2306" max="2306" width="5.7109375" style="45" customWidth="1"/>
    <col min="2307" max="2310" width="5.5703125" style="45" customWidth="1"/>
    <col min="2311" max="2311" width="9.140625" style="45"/>
    <col min="2312" max="2312" width="2.28515625" style="45" customWidth="1"/>
    <col min="2313" max="2314" width="9.140625" style="45"/>
    <col min="2315" max="2315" width="2.85546875" style="45" customWidth="1"/>
    <col min="2316" max="2316" width="9.140625" style="45"/>
    <col min="2317" max="2318" width="5.5703125" style="45" customWidth="1"/>
    <col min="2319" max="2559" width="9.140625" style="45"/>
    <col min="2560" max="2560" width="3.5703125" style="45" customWidth="1"/>
    <col min="2561" max="2561" width="30.5703125" style="45" customWidth="1"/>
    <col min="2562" max="2562" width="5.7109375" style="45" customWidth="1"/>
    <col min="2563" max="2566" width="5.5703125" style="45" customWidth="1"/>
    <col min="2567" max="2567" width="9.140625" style="45"/>
    <col min="2568" max="2568" width="2.28515625" style="45" customWidth="1"/>
    <col min="2569" max="2570" width="9.140625" style="45"/>
    <col min="2571" max="2571" width="2.85546875" style="45" customWidth="1"/>
    <col min="2572" max="2572" width="9.140625" style="45"/>
    <col min="2573" max="2574" width="5.5703125" style="45" customWidth="1"/>
    <col min="2575" max="2815" width="9.140625" style="45"/>
    <col min="2816" max="2816" width="3.5703125" style="45" customWidth="1"/>
    <col min="2817" max="2817" width="30.5703125" style="45" customWidth="1"/>
    <col min="2818" max="2818" width="5.7109375" style="45" customWidth="1"/>
    <col min="2819" max="2822" width="5.5703125" style="45" customWidth="1"/>
    <col min="2823" max="2823" width="9.140625" style="45"/>
    <col min="2824" max="2824" width="2.28515625" style="45" customWidth="1"/>
    <col min="2825" max="2826" width="9.140625" style="45"/>
    <col min="2827" max="2827" width="2.85546875" style="45" customWidth="1"/>
    <col min="2828" max="2828" width="9.140625" style="45"/>
    <col min="2829" max="2830" width="5.5703125" style="45" customWidth="1"/>
    <col min="2831" max="3071" width="9.140625" style="45"/>
    <col min="3072" max="3072" width="3.5703125" style="45" customWidth="1"/>
    <col min="3073" max="3073" width="30.5703125" style="45" customWidth="1"/>
    <col min="3074" max="3074" width="5.7109375" style="45" customWidth="1"/>
    <col min="3075" max="3078" width="5.5703125" style="45" customWidth="1"/>
    <col min="3079" max="3079" width="9.140625" style="45"/>
    <col min="3080" max="3080" width="2.28515625" style="45" customWidth="1"/>
    <col min="3081" max="3082" width="9.140625" style="45"/>
    <col min="3083" max="3083" width="2.85546875" style="45" customWidth="1"/>
    <col min="3084" max="3084" width="9.140625" style="45"/>
    <col min="3085" max="3086" width="5.5703125" style="45" customWidth="1"/>
    <col min="3087" max="3327" width="9.140625" style="45"/>
    <col min="3328" max="3328" width="3.5703125" style="45" customWidth="1"/>
    <col min="3329" max="3329" width="30.5703125" style="45" customWidth="1"/>
    <col min="3330" max="3330" width="5.7109375" style="45" customWidth="1"/>
    <col min="3331" max="3334" width="5.5703125" style="45" customWidth="1"/>
    <col min="3335" max="3335" width="9.140625" style="45"/>
    <col min="3336" max="3336" width="2.28515625" style="45" customWidth="1"/>
    <col min="3337" max="3338" width="9.140625" style="45"/>
    <col min="3339" max="3339" width="2.85546875" style="45" customWidth="1"/>
    <col min="3340" max="3340" width="9.140625" style="45"/>
    <col min="3341" max="3342" width="5.5703125" style="45" customWidth="1"/>
    <col min="3343" max="3583" width="9.140625" style="45"/>
    <col min="3584" max="3584" width="3.5703125" style="45" customWidth="1"/>
    <col min="3585" max="3585" width="30.5703125" style="45" customWidth="1"/>
    <col min="3586" max="3586" width="5.7109375" style="45" customWidth="1"/>
    <col min="3587" max="3590" width="5.5703125" style="45" customWidth="1"/>
    <col min="3591" max="3591" width="9.140625" style="45"/>
    <col min="3592" max="3592" width="2.28515625" style="45" customWidth="1"/>
    <col min="3593" max="3594" width="9.140625" style="45"/>
    <col min="3595" max="3595" width="2.85546875" style="45" customWidth="1"/>
    <col min="3596" max="3596" width="9.140625" style="45"/>
    <col min="3597" max="3598" width="5.5703125" style="45" customWidth="1"/>
    <col min="3599" max="3839" width="9.140625" style="45"/>
    <col min="3840" max="3840" width="3.5703125" style="45" customWidth="1"/>
    <col min="3841" max="3841" width="30.5703125" style="45" customWidth="1"/>
    <col min="3842" max="3842" width="5.7109375" style="45" customWidth="1"/>
    <col min="3843" max="3846" width="5.5703125" style="45" customWidth="1"/>
    <col min="3847" max="3847" width="9.140625" style="45"/>
    <col min="3848" max="3848" width="2.28515625" style="45" customWidth="1"/>
    <col min="3849" max="3850" width="9.140625" style="45"/>
    <col min="3851" max="3851" width="2.85546875" style="45" customWidth="1"/>
    <col min="3852" max="3852" width="9.140625" style="45"/>
    <col min="3853" max="3854" width="5.5703125" style="45" customWidth="1"/>
    <col min="3855" max="4095" width="9.140625" style="45"/>
    <col min="4096" max="4096" width="3.5703125" style="45" customWidth="1"/>
    <col min="4097" max="4097" width="30.5703125" style="45" customWidth="1"/>
    <col min="4098" max="4098" width="5.7109375" style="45" customWidth="1"/>
    <col min="4099" max="4102" width="5.5703125" style="45" customWidth="1"/>
    <col min="4103" max="4103" width="9.140625" style="45"/>
    <col min="4104" max="4104" width="2.28515625" style="45" customWidth="1"/>
    <col min="4105" max="4106" width="9.140625" style="45"/>
    <col min="4107" max="4107" width="2.85546875" style="45" customWidth="1"/>
    <col min="4108" max="4108" width="9.140625" style="45"/>
    <col min="4109" max="4110" width="5.5703125" style="45" customWidth="1"/>
    <col min="4111" max="4351" width="9.140625" style="45"/>
    <col min="4352" max="4352" width="3.5703125" style="45" customWidth="1"/>
    <col min="4353" max="4353" width="30.5703125" style="45" customWidth="1"/>
    <col min="4354" max="4354" width="5.7109375" style="45" customWidth="1"/>
    <col min="4355" max="4358" width="5.5703125" style="45" customWidth="1"/>
    <col min="4359" max="4359" width="9.140625" style="45"/>
    <col min="4360" max="4360" width="2.28515625" style="45" customWidth="1"/>
    <col min="4361" max="4362" width="9.140625" style="45"/>
    <col min="4363" max="4363" width="2.85546875" style="45" customWidth="1"/>
    <col min="4364" max="4364" width="9.140625" style="45"/>
    <col min="4365" max="4366" width="5.5703125" style="45" customWidth="1"/>
    <col min="4367" max="4607" width="9.140625" style="45"/>
    <col min="4608" max="4608" width="3.5703125" style="45" customWidth="1"/>
    <col min="4609" max="4609" width="30.5703125" style="45" customWidth="1"/>
    <col min="4610" max="4610" width="5.7109375" style="45" customWidth="1"/>
    <col min="4611" max="4614" width="5.5703125" style="45" customWidth="1"/>
    <col min="4615" max="4615" width="9.140625" style="45"/>
    <col min="4616" max="4616" width="2.28515625" style="45" customWidth="1"/>
    <col min="4617" max="4618" width="9.140625" style="45"/>
    <col min="4619" max="4619" width="2.85546875" style="45" customWidth="1"/>
    <col min="4620" max="4620" width="9.140625" style="45"/>
    <col min="4621" max="4622" width="5.5703125" style="45" customWidth="1"/>
    <col min="4623" max="4863" width="9.140625" style="45"/>
    <col min="4864" max="4864" width="3.5703125" style="45" customWidth="1"/>
    <col min="4865" max="4865" width="30.5703125" style="45" customWidth="1"/>
    <col min="4866" max="4866" width="5.7109375" style="45" customWidth="1"/>
    <col min="4867" max="4870" width="5.5703125" style="45" customWidth="1"/>
    <col min="4871" max="4871" width="9.140625" style="45"/>
    <col min="4872" max="4872" width="2.28515625" style="45" customWidth="1"/>
    <col min="4873" max="4874" width="9.140625" style="45"/>
    <col min="4875" max="4875" width="2.85546875" style="45" customWidth="1"/>
    <col min="4876" max="4876" width="9.140625" style="45"/>
    <col min="4877" max="4878" width="5.5703125" style="45" customWidth="1"/>
    <col min="4879" max="5119" width="9.140625" style="45"/>
    <col min="5120" max="5120" width="3.5703125" style="45" customWidth="1"/>
    <col min="5121" max="5121" width="30.5703125" style="45" customWidth="1"/>
    <col min="5122" max="5122" width="5.7109375" style="45" customWidth="1"/>
    <col min="5123" max="5126" width="5.5703125" style="45" customWidth="1"/>
    <col min="5127" max="5127" width="9.140625" style="45"/>
    <col min="5128" max="5128" width="2.28515625" style="45" customWidth="1"/>
    <col min="5129" max="5130" width="9.140625" style="45"/>
    <col min="5131" max="5131" width="2.85546875" style="45" customWidth="1"/>
    <col min="5132" max="5132" width="9.140625" style="45"/>
    <col min="5133" max="5134" width="5.5703125" style="45" customWidth="1"/>
    <col min="5135" max="5375" width="9.140625" style="45"/>
    <col min="5376" max="5376" width="3.5703125" style="45" customWidth="1"/>
    <col min="5377" max="5377" width="30.5703125" style="45" customWidth="1"/>
    <col min="5378" max="5378" width="5.7109375" style="45" customWidth="1"/>
    <col min="5379" max="5382" width="5.5703125" style="45" customWidth="1"/>
    <col min="5383" max="5383" width="9.140625" style="45"/>
    <col min="5384" max="5384" width="2.28515625" style="45" customWidth="1"/>
    <col min="5385" max="5386" width="9.140625" style="45"/>
    <col min="5387" max="5387" width="2.85546875" style="45" customWidth="1"/>
    <col min="5388" max="5388" width="9.140625" style="45"/>
    <col min="5389" max="5390" width="5.5703125" style="45" customWidth="1"/>
    <col min="5391" max="5631" width="9.140625" style="45"/>
    <col min="5632" max="5632" width="3.5703125" style="45" customWidth="1"/>
    <col min="5633" max="5633" width="30.5703125" style="45" customWidth="1"/>
    <col min="5634" max="5634" width="5.7109375" style="45" customWidth="1"/>
    <col min="5635" max="5638" width="5.5703125" style="45" customWidth="1"/>
    <col min="5639" max="5639" width="9.140625" style="45"/>
    <col min="5640" max="5640" width="2.28515625" style="45" customWidth="1"/>
    <col min="5641" max="5642" width="9.140625" style="45"/>
    <col min="5643" max="5643" width="2.85546875" style="45" customWidth="1"/>
    <col min="5644" max="5644" width="9.140625" style="45"/>
    <col min="5645" max="5646" width="5.5703125" style="45" customWidth="1"/>
    <col min="5647" max="5887" width="9.140625" style="45"/>
    <col min="5888" max="5888" width="3.5703125" style="45" customWidth="1"/>
    <col min="5889" max="5889" width="30.5703125" style="45" customWidth="1"/>
    <col min="5890" max="5890" width="5.7109375" style="45" customWidth="1"/>
    <col min="5891" max="5894" width="5.5703125" style="45" customWidth="1"/>
    <col min="5895" max="5895" width="9.140625" style="45"/>
    <col min="5896" max="5896" width="2.28515625" style="45" customWidth="1"/>
    <col min="5897" max="5898" width="9.140625" style="45"/>
    <col min="5899" max="5899" width="2.85546875" style="45" customWidth="1"/>
    <col min="5900" max="5900" width="9.140625" style="45"/>
    <col min="5901" max="5902" width="5.5703125" style="45" customWidth="1"/>
    <col min="5903" max="6143" width="9.140625" style="45"/>
    <col min="6144" max="6144" width="3.5703125" style="45" customWidth="1"/>
    <col min="6145" max="6145" width="30.5703125" style="45" customWidth="1"/>
    <col min="6146" max="6146" width="5.7109375" style="45" customWidth="1"/>
    <col min="6147" max="6150" width="5.5703125" style="45" customWidth="1"/>
    <col min="6151" max="6151" width="9.140625" style="45"/>
    <col min="6152" max="6152" width="2.28515625" style="45" customWidth="1"/>
    <col min="6153" max="6154" width="9.140625" style="45"/>
    <col min="6155" max="6155" width="2.85546875" style="45" customWidth="1"/>
    <col min="6156" max="6156" width="9.140625" style="45"/>
    <col min="6157" max="6158" width="5.5703125" style="45" customWidth="1"/>
    <col min="6159" max="6399" width="9.140625" style="45"/>
    <col min="6400" max="6400" width="3.5703125" style="45" customWidth="1"/>
    <col min="6401" max="6401" width="30.5703125" style="45" customWidth="1"/>
    <col min="6402" max="6402" width="5.7109375" style="45" customWidth="1"/>
    <col min="6403" max="6406" width="5.5703125" style="45" customWidth="1"/>
    <col min="6407" max="6407" width="9.140625" style="45"/>
    <col min="6408" max="6408" width="2.28515625" style="45" customWidth="1"/>
    <col min="6409" max="6410" width="9.140625" style="45"/>
    <col min="6411" max="6411" width="2.85546875" style="45" customWidth="1"/>
    <col min="6412" max="6412" width="9.140625" style="45"/>
    <col min="6413" max="6414" width="5.5703125" style="45" customWidth="1"/>
    <col min="6415" max="6655" width="9.140625" style="45"/>
    <col min="6656" max="6656" width="3.5703125" style="45" customWidth="1"/>
    <col min="6657" max="6657" width="30.5703125" style="45" customWidth="1"/>
    <col min="6658" max="6658" width="5.7109375" style="45" customWidth="1"/>
    <col min="6659" max="6662" width="5.5703125" style="45" customWidth="1"/>
    <col min="6663" max="6663" width="9.140625" style="45"/>
    <col min="6664" max="6664" width="2.28515625" style="45" customWidth="1"/>
    <col min="6665" max="6666" width="9.140625" style="45"/>
    <col min="6667" max="6667" width="2.85546875" style="45" customWidth="1"/>
    <col min="6668" max="6668" width="9.140625" style="45"/>
    <col min="6669" max="6670" width="5.5703125" style="45" customWidth="1"/>
    <col min="6671" max="6911" width="9.140625" style="45"/>
    <col min="6912" max="6912" width="3.5703125" style="45" customWidth="1"/>
    <col min="6913" max="6913" width="30.5703125" style="45" customWidth="1"/>
    <col min="6914" max="6914" width="5.7109375" style="45" customWidth="1"/>
    <col min="6915" max="6918" width="5.5703125" style="45" customWidth="1"/>
    <col min="6919" max="6919" width="9.140625" style="45"/>
    <col min="6920" max="6920" width="2.28515625" style="45" customWidth="1"/>
    <col min="6921" max="6922" width="9.140625" style="45"/>
    <col min="6923" max="6923" width="2.85546875" style="45" customWidth="1"/>
    <col min="6924" max="6924" width="9.140625" style="45"/>
    <col min="6925" max="6926" width="5.5703125" style="45" customWidth="1"/>
    <col min="6927" max="7167" width="9.140625" style="45"/>
    <col min="7168" max="7168" width="3.5703125" style="45" customWidth="1"/>
    <col min="7169" max="7169" width="30.5703125" style="45" customWidth="1"/>
    <col min="7170" max="7170" width="5.7109375" style="45" customWidth="1"/>
    <col min="7171" max="7174" width="5.5703125" style="45" customWidth="1"/>
    <col min="7175" max="7175" width="9.140625" style="45"/>
    <col min="7176" max="7176" width="2.28515625" style="45" customWidth="1"/>
    <col min="7177" max="7178" width="9.140625" style="45"/>
    <col min="7179" max="7179" width="2.85546875" style="45" customWidth="1"/>
    <col min="7180" max="7180" width="9.140625" style="45"/>
    <col min="7181" max="7182" width="5.5703125" style="45" customWidth="1"/>
    <col min="7183" max="7423" width="9.140625" style="45"/>
    <col min="7424" max="7424" width="3.5703125" style="45" customWidth="1"/>
    <col min="7425" max="7425" width="30.5703125" style="45" customWidth="1"/>
    <col min="7426" max="7426" width="5.7109375" style="45" customWidth="1"/>
    <col min="7427" max="7430" width="5.5703125" style="45" customWidth="1"/>
    <col min="7431" max="7431" width="9.140625" style="45"/>
    <col min="7432" max="7432" width="2.28515625" style="45" customWidth="1"/>
    <col min="7433" max="7434" width="9.140625" style="45"/>
    <col min="7435" max="7435" width="2.85546875" style="45" customWidth="1"/>
    <col min="7436" max="7436" width="9.140625" style="45"/>
    <col min="7437" max="7438" width="5.5703125" style="45" customWidth="1"/>
    <col min="7439" max="7679" width="9.140625" style="45"/>
    <col min="7680" max="7680" width="3.5703125" style="45" customWidth="1"/>
    <col min="7681" max="7681" width="30.5703125" style="45" customWidth="1"/>
    <col min="7682" max="7682" width="5.7109375" style="45" customWidth="1"/>
    <col min="7683" max="7686" width="5.5703125" style="45" customWidth="1"/>
    <col min="7687" max="7687" width="9.140625" style="45"/>
    <col min="7688" max="7688" width="2.28515625" style="45" customWidth="1"/>
    <col min="7689" max="7690" width="9.140625" style="45"/>
    <col min="7691" max="7691" width="2.85546875" style="45" customWidth="1"/>
    <col min="7692" max="7692" width="9.140625" style="45"/>
    <col min="7693" max="7694" width="5.5703125" style="45" customWidth="1"/>
    <col min="7695" max="7935" width="9.140625" style="45"/>
    <col min="7936" max="7936" width="3.5703125" style="45" customWidth="1"/>
    <col min="7937" max="7937" width="30.5703125" style="45" customWidth="1"/>
    <col min="7938" max="7938" width="5.7109375" style="45" customWidth="1"/>
    <col min="7939" max="7942" width="5.5703125" style="45" customWidth="1"/>
    <col min="7943" max="7943" width="9.140625" style="45"/>
    <col min="7944" max="7944" width="2.28515625" style="45" customWidth="1"/>
    <col min="7945" max="7946" width="9.140625" style="45"/>
    <col min="7947" max="7947" width="2.85546875" style="45" customWidth="1"/>
    <col min="7948" max="7948" width="9.140625" style="45"/>
    <col min="7949" max="7950" width="5.5703125" style="45" customWidth="1"/>
    <col min="7951" max="8191" width="9.140625" style="45"/>
    <col min="8192" max="8192" width="3.5703125" style="45" customWidth="1"/>
    <col min="8193" max="8193" width="30.5703125" style="45" customWidth="1"/>
    <col min="8194" max="8194" width="5.7109375" style="45" customWidth="1"/>
    <col min="8195" max="8198" width="5.5703125" style="45" customWidth="1"/>
    <col min="8199" max="8199" width="9.140625" style="45"/>
    <col min="8200" max="8200" width="2.28515625" style="45" customWidth="1"/>
    <col min="8201" max="8202" width="9.140625" style="45"/>
    <col min="8203" max="8203" width="2.85546875" style="45" customWidth="1"/>
    <col min="8204" max="8204" width="9.140625" style="45"/>
    <col min="8205" max="8206" width="5.5703125" style="45" customWidth="1"/>
    <col min="8207" max="8447" width="9.140625" style="45"/>
    <col min="8448" max="8448" width="3.5703125" style="45" customWidth="1"/>
    <col min="8449" max="8449" width="30.5703125" style="45" customWidth="1"/>
    <col min="8450" max="8450" width="5.7109375" style="45" customWidth="1"/>
    <col min="8451" max="8454" width="5.5703125" style="45" customWidth="1"/>
    <col min="8455" max="8455" width="9.140625" style="45"/>
    <col min="8456" max="8456" width="2.28515625" style="45" customWidth="1"/>
    <col min="8457" max="8458" width="9.140625" style="45"/>
    <col min="8459" max="8459" width="2.85546875" style="45" customWidth="1"/>
    <col min="8460" max="8460" width="9.140625" style="45"/>
    <col min="8461" max="8462" width="5.5703125" style="45" customWidth="1"/>
    <col min="8463" max="8703" width="9.140625" style="45"/>
    <col min="8704" max="8704" width="3.5703125" style="45" customWidth="1"/>
    <col min="8705" max="8705" width="30.5703125" style="45" customWidth="1"/>
    <col min="8706" max="8706" width="5.7109375" style="45" customWidth="1"/>
    <col min="8707" max="8710" width="5.5703125" style="45" customWidth="1"/>
    <col min="8711" max="8711" width="9.140625" style="45"/>
    <col min="8712" max="8712" width="2.28515625" style="45" customWidth="1"/>
    <col min="8713" max="8714" width="9.140625" style="45"/>
    <col min="8715" max="8715" width="2.85546875" style="45" customWidth="1"/>
    <col min="8716" max="8716" width="9.140625" style="45"/>
    <col min="8717" max="8718" width="5.5703125" style="45" customWidth="1"/>
    <col min="8719" max="8959" width="9.140625" style="45"/>
    <col min="8960" max="8960" width="3.5703125" style="45" customWidth="1"/>
    <col min="8961" max="8961" width="30.5703125" style="45" customWidth="1"/>
    <col min="8962" max="8962" width="5.7109375" style="45" customWidth="1"/>
    <col min="8963" max="8966" width="5.5703125" style="45" customWidth="1"/>
    <col min="8967" max="8967" width="9.140625" style="45"/>
    <col min="8968" max="8968" width="2.28515625" style="45" customWidth="1"/>
    <col min="8969" max="8970" width="9.140625" style="45"/>
    <col min="8971" max="8971" width="2.85546875" style="45" customWidth="1"/>
    <col min="8972" max="8972" width="9.140625" style="45"/>
    <col min="8973" max="8974" width="5.5703125" style="45" customWidth="1"/>
    <col min="8975" max="9215" width="9.140625" style="45"/>
    <col min="9216" max="9216" width="3.5703125" style="45" customWidth="1"/>
    <col min="9217" max="9217" width="30.5703125" style="45" customWidth="1"/>
    <col min="9218" max="9218" width="5.7109375" style="45" customWidth="1"/>
    <col min="9219" max="9222" width="5.5703125" style="45" customWidth="1"/>
    <col min="9223" max="9223" width="9.140625" style="45"/>
    <col min="9224" max="9224" width="2.28515625" style="45" customWidth="1"/>
    <col min="9225" max="9226" width="9.140625" style="45"/>
    <col min="9227" max="9227" width="2.85546875" style="45" customWidth="1"/>
    <col min="9228" max="9228" width="9.140625" style="45"/>
    <col min="9229" max="9230" width="5.5703125" style="45" customWidth="1"/>
    <col min="9231" max="9471" width="9.140625" style="45"/>
    <col min="9472" max="9472" width="3.5703125" style="45" customWidth="1"/>
    <col min="9473" max="9473" width="30.5703125" style="45" customWidth="1"/>
    <col min="9474" max="9474" width="5.7109375" style="45" customWidth="1"/>
    <col min="9475" max="9478" width="5.5703125" style="45" customWidth="1"/>
    <col min="9479" max="9479" width="9.140625" style="45"/>
    <col min="9480" max="9480" width="2.28515625" style="45" customWidth="1"/>
    <col min="9481" max="9482" width="9.140625" style="45"/>
    <col min="9483" max="9483" width="2.85546875" style="45" customWidth="1"/>
    <col min="9484" max="9484" width="9.140625" style="45"/>
    <col min="9485" max="9486" width="5.5703125" style="45" customWidth="1"/>
    <col min="9487" max="9727" width="9.140625" style="45"/>
    <col min="9728" max="9728" width="3.5703125" style="45" customWidth="1"/>
    <col min="9729" max="9729" width="30.5703125" style="45" customWidth="1"/>
    <col min="9730" max="9730" width="5.7109375" style="45" customWidth="1"/>
    <col min="9731" max="9734" width="5.5703125" style="45" customWidth="1"/>
    <col min="9735" max="9735" width="9.140625" style="45"/>
    <col min="9736" max="9736" width="2.28515625" style="45" customWidth="1"/>
    <col min="9737" max="9738" width="9.140625" style="45"/>
    <col min="9739" max="9739" width="2.85546875" style="45" customWidth="1"/>
    <col min="9740" max="9740" width="9.140625" style="45"/>
    <col min="9741" max="9742" width="5.5703125" style="45" customWidth="1"/>
    <col min="9743" max="9983" width="9.140625" style="45"/>
    <col min="9984" max="9984" width="3.5703125" style="45" customWidth="1"/>
    <col min="9985" max="9985" width="30.5703125" style="45" customWidth="1"/>
    <col min="9986" max="9986" width="5.7109375" style="45" customWidth="1"/>
    <col min="9987" max="9990" width="5.5703125" style="45" customWidth="1"/>
    <col min="9991" max="9991" width="9.140625" style="45"/>
    <col min="9992" max="9992" width="2.28515625" style="45" customWidth="1"/>
    <col min="9993" max="9994" width="9.140625" style="45"/>
    <col min="9995" max="9995" width="2.85546875" style="45" customWidth="1"/>
    <col min="9996" max="9996" width="9.140625" style="45"/>
    <col min="9997" max="9998" width="5.5703125" style="45" customWidth="1"/>
    <col min="9999" max="10239" width="9.140625" style="45"/>
    <col min="10240" max="10240" width="3.5703125" style="45" customWidth="1"/>
    <col min="10241" max="10241" width="30.5703125" style="45" customWidth="1"/>
    <col min="10242" max="10242" width="5.7109375" style="45" customWidth="1"/>
    <col min="10243" max="10246" width="5.5703125" style="45" customWidth="1"/>
    <col min="10247" max="10247" width="9.140625" style="45"/>
    <col min="10248" max="10248" width="2.28515625" style="45" customWidth="1"/>
    <col min="10249" max="10250" width="9.140625" style="45"/>
    <col min="10251" max="10251" width="2.85546875" style="45" customWidth="1"/>
    <col min="10252" max="10252" width="9.140625" style="45"/>
    <col min="10253" max="10254" width="5.5703125" style="45" customWidth="1"/>
    <col min="10255" max="10495" width="9.140625" style="45"/>
    <col min="10496" max="10496" width="3.5703125" style="45" customWidth="1"/>
    <col min="10497" max="10497" width="30.5703125" style="45" customWidth="1"/>
    <col min="10498" max="10498" width="5.7109375" style="45" customWidth="1"/>
    <col min="10499" max="10502" width="5.5703125" style="45" customWidth="1"/>
    <col min="10503" max="10503" width="9.140625" style="45"/>
    <col min="10504" max="10504" width="2.28515625" style="45" customWidth="1"/>
    <col min="10505" max="10506" width="9.140625" style="45"/>
    <col min="10507" max="10507" width="2.85546875" style="45" customWidth="1"/>
    <col min="10508" max="10508" width="9.140625" style="45"/>
    <col min="10509" max="10510" width="5.5703125" style="45" customWidth="1"/>
    <col min="10511" max="10751" width="9.140625" style="45"/>
    <col min="10752" max="10752" width="3.5703125" style="45" customWidth="1"/>
    <col min="10753" max="10753" width="30.5703125" style="45" customWidth="1"/>
    <col min="10754" max="10754" width="5.7109375" style="45" customWidth="1"/>
    <col min="10755" max="10758" width="5.5703125" style="45" customWidth="1"/>
    <col min="10759" max="10759" width="9.140625" style="45"/>
    <col min="10760" max="10760" width="2.28515625" style="45" customWidth="1"/>
    <col min="10761" max="10762" width="9.140625" style="45"/>
    <col min="10763" max="10763" width="2.85546875" style="45" customWidth="1"/>
    <col min="10764" max="10764" width="9.140625" style="45"/>
    <col min="10765" max="10766" width="5.5703125" style="45" customWidth="1"/>
    <col min="10767" max="11007" width="9.140625" style="45"/>
    <col min="11008" max="11008" width="3.5703125" style="45" customWidth="1"/>
    <col min="11009" max="11009" width="30.5703125" style="45" customWidth="1"/>
    <col min="11010" max="11010" width="5.7109375" style="45" customWidth="1"/>
    <col min="11011" max="11014" width="5.5703125" style="45" customWidth="1"/>
    <col min="11015" max="11015" width="9.140625" style="45"/>
    <col min="11016" max="11016" width="2.28515625" style="45" customWidth="1"/>
    <col min="11017" max="11018" width="9.140625" style="45"/>
    <col min="11019" max="11019" width="2.85546875" style="45" customWidth="1"/>
    <col min="11020" max="11020" width="9.140625" style="45"/>
    <col min="11021" max="11022" width="5.5703125" style="45" customWidth="1"/>
    <col min="11023" max="11263" width="9.140625" style="45"/>
    <col min="11264" max="11264" width="3.5703125" style="45" customWidth="1"/>
    <col min="11265" max="11265" width="30.5703125" style="45" customWidth="1"/>
    <col min="11266" max="11266" width="5.7109375" style="45" customWidth="1"/>
    <col min="11267" max="11270" width="5.5703125" style="45" customWidth="1"/>
    <col min="11271" max="11271" width="9.140625" style="45"/>
    <col min="11272" max="11272" width="2.28515625" style="45" customWidth="1"/>
    <col min="11273" max="11274" width="9.140625" style="45"/>
    <col min="11275" max="11275" width="2.85546875" style="45" customWidth="1"/>
    <col min="11276" max="11276" width="9.140625" style="45"/>
    <col min="11277" max="11278" width="5.5703125" style="45" customWidth="1"/>
    <col min="11279" max="11519" width="9.140625" style="45"/>
    <col min="11520" max="11520" width="3.5703125" style="45" customWidth="1"/>
    <col min="11521" max="11521" width="30.5703125" style="45" customWidth="1"/>
    <col min="11522" max="11522" width="5.7109375" style="45" customWidth="1"/>
    <col min="11523" max="11526" width="5.5703125" style="45" customWidth="1"/>
    <col min="11527" max="11527" width="9.140625" style="45"/>
    <col min="11528" max="11528" width="2.28515625" style="45" customWidth="1"/>
    <col min="11529" max="11530" width="9.140625" style="45"/>
    <col min="11531" max="11531" width="2.85546875" style="45" customWidth="1"/>
    <col min="11532" max="11532" width="9.140625" style="45"/>
    <col min="11533" max="11534" width="5.5703125" style="45" customWidth="1"/>
    <col min="11535" max="11775" width="9.140625" style="45"/>
    <col min="11776" max="11776" width="3.5703125" style="45" customWidth="1"/>
    <col min="11777" max="11777" width="30.5703125" style="45" customWidth="1"/>
    <col min="11778" max="11778" width="5.7109375" style="45" customWidth="1"/>
    <col min="11779" max="11782" width="5.5703125" style="45" customWidth="1"/>
    <col min="11783" max="11783" width="9.140625" style="45"/>
    <col min="11784" max="11784" width="2.28515625" style="45" customWidth="1"/>
    <col min="11785" max="11786" width="9.140625" style="45"/>
    <col min="11787" max="11787" width="2.85546875" style="45" customWidth="1"/>
    <col min="11788" max="11788" width="9.140625" style="45"/>
    <col min="11789" max="11790" width="5.5703125" style="45" customWidth="1"/>
    <col min="11791" max="12031" width="9.140625" style="45"/>
    <col min="12032" max="12032" width="3.5703125" style="45" customWidth="1"/>
    <col min="12033" max="12033" width="30.5703125" style="45" customWidth="1"/>
    <col min="12034" max="12034" width="5.7109375" style="45" customWidth="1"/>
    <col min="12035" max="12038" width="5.5703125" style="45" customWidth="1"/>
    <col min="12039" max="12039" width="9.140625" style="45"/>
    <col min="12040" max="12040" width="2.28515625" style="45" customWidth="1"/>
    <col min="12041" max="12042" width="9.140625" style="45"/>
    <col min="12043" max="12043" width="2.85546875" style="45" customWidth="1"/>
    <col min="12044" max="12044" width="9.140625" style="45"/>
    <col min="12045" max="12046" width="5.5703125" style="45" customWidth="1"/>
    <col min="12047" max="12287" width="9.140625" style="45"/>
    <col min="12288" max="12288" width="3.5703125" style="45" customWidth="1"/>
    <col min="12289" max="12289" width="30.5703125" style="45" customWidth="1"/>
    <col min="12290" max="12290" width="5.7109375" style="45" customWidth="1"/>
    <col min="12291" max="12294" width="5.5703125" style="45" customWidth="1"/>
    <col min="12295" max="12295" width="9.140625" style="45"/>
    <col min="12296" max="12296" width="2.28515625" style="45" customWidth="1"/>
    <col min="12297" max="12298" width="9.140625" style="45"/>
    <col min="12299" max="12299" width="2.85546875" style="45" customWidth="1"/>
    <col min="12300" max="12300" width="9.140625" style="45"/>
    <col min="12301" max="12302" width="5.5703125" style="45" customWidth="1"/>
    <col min="12303" max="12543" width="9.140625" style="45"/>
    <col min="12544" max="12544" width="3.5703125" style="45" customWidth="1"/>
    <col min="12545" max="12545" width="30.5703125" style="45" customWidth="1"/>
    <col min="12546" max="12546" width="5.7109375" style="45" customWidth="1"/>
    <col min="12547" max="12550" width="5.5703125" style="45" customWidth="1"/>
    <col min="12551" max="12551" width="9.140625" style="45"/>
    <col min="12552" max="12552" width="2.28515625" style="45" customWidth="1"/>
    <col min="12553" max="12554" width="9.140625" style="45"/>
    <col min="12555" max="12555" width="2.85546875" style="45" customWidth="1"/>
    <col min="12556" max="12556" width="9.140625" style="45"/>
    <col min="12557" max="12558" width="5.5703125" style="45" customWidth="1"/>
    <col min="12559" max="12799" width="9.140625" style="45"/>
    <col min="12800" max="12800" width="3.5703125" style="45" customWidth="1"/>
    <col min="12801" max="12801" width="30.5703125" style="45" customWidth="1"/>
    <col min="12802" max="12802" width="5.7109375" style="45" customWidth="1"/>
    <col min="12803" max="12806" width="5.5703125" style="45" customWidth="1"/>
    <col min="12807" max="12807" width="9.140625" style="45"/>
    <col min="12808" max="12808" width="2.28515625" style="45" customWidth="1"/>
    <col min="12809" max="12810" width="9.140625" style="45"/>
    <col min="12811" max="12811" width="2.85546875" style="45" customWidth="1"/>
    <col min="12812" max="12812" width="9.140625" style="45"/>
    <col min="12813" max="12814" width="5.5703125" style="45" customWidth="1"/>
    <col min="12815" max="13055" width="9.140625" style="45"/>
    <col min="13056" max="13056" width="3.5703125" style="45" customWidth="1"/>
    <col min="13057" max="13057" width="30.5703125" style="45" customWidth="1"/>
    <col min="13058" max="13058" width="5.7109375" style="45" customWidth="1"/>
    <col min="13059" max="13062" width="5.5703125" style="45" customWidth="1"/>
    <col min="13063" max="13063" width="9.140625" style="45"/>
    <col min="13064" max="13064" width="2.28515625" style="45" customWidth="1"/>
    <col min="13065" max="13066" width="9.140625" style="45"/>
    <col min="13067" max="13067" width="2.85546875" style="45" customWidth="1"/>
    <col min="13068" max="13068" width="9.140625" style="45"/>
    <col min="13069" max="13070" width="5.5703125" style="45" customWidth="1"/>
    <col min="13071" max="13311" width="9.140625" style="45"/>
    <col min="13312" max="13312" width="3.5703125" style="45" customWidth="1"/>
    <col min="13313" max="13313" width="30.5703125" style="45" customWidth="1"/>
    <col min="13314" max="13314" width="5.7109375" style="45" customWidth="1"/>
    <col min="13315" max="13318" width="5.5703125" style="45" customWidth="1"/>
    <col min="13319" max="13319" width="9.140625" style="45"/>
    <col min="13320" max="13320" width="2.28515625" style="45" customWidth="1"/>
    <col min="13321" max="13322" width="9.140625" style="45"/>
    <col min="13323" max="13323" width="2.85546875" style="45" customWidth="1"/>
    <col min="13324" max="13324" width="9.140625" style="45"/>
    <col min="13325" max="13326" width="5.5703125" style="45" customWidth="1"/>
    <col min="13327" max="13567" width="9.140625" style="45"/>
    <col min="13568" max="13568" width="3.5703125" style="45" customWidth="1"/>
    <col min="13569" max="13569" width="30.5703125" style="45" customWidth="1"/>
    <col min="13570" max="13570" width="5.7109375" style="45" customWidth="1"/>
    <col min="13571" max="13574" width="5.5703125" style="45" customWidth="1"/>
    <col min="13575" max="13575" width="9.140625" style="45"/>
    <col min="13576" max="13576" width="2.28515625" style="45" customWidth="1"/>
    <col min="13577" max="13578" width="9.140625" style="45"/>
    <col min="13579" max="13579" width="2.85546875" style="45" customWidth="1"/>
    <col min="13580" max="13580" width="9.140625" style="45"/>
    <col min="13581" max="13582" width="5.5703125" style="45" customWidth="1"/>
    <col min="13583" max="13823" width="9.140625" style="45"/>
    <col min="13824" max="13824" width="3.5703125" style="45" customWidth="1"/>
    <col min="13825" max="13825" width="30.5703125" style="45" customWidth="1"/>
    <col min="13826" max="13826" width="5.7109375" style="45" customWidth="1"/>
    <col min="13827" max="13830" width="5.5703125" style="45" customWidth="1"/>
    <col min="13831" max="13831" width="9.140625" style="45"/>
    <col min="13832" max="13832" width="2.28515625" style="45" customWidth="1"/>
    <col min="13833" max="13834" width="9.140625" style="45"/>
    <col min="13835" max="13835" width="2.85546875" style="45" customWidth="1"/>
    <col min="13836" max="13836" width="9.140625" style="45"/>
    <col min="13837" max="13838" width="5.5703125" style="45" customWidth="1"/>
    <col min="13839" max="14079" width="9.140625" style="45"/>
    <col min="14080" max="14080" width="3.5703125" style="45" customWidth="1"/>
    <col min="14081" max="14081" width="30.5703125" style="45" customWidth="1"/>
    <col min="14082" max="14082" width="5.7109375" style="45" customWidth="1"/>
    <col min="14083" max="14086" width="5.5703125" style="45" customWidth="1"/>
    <col min="14087" max="14087" width="9.140625" style="45"/>
    <col min="14088" max="14088" width="2.28515625" style="45" customWidth="1"/>
    <col min="14089" max="14090" width="9.140625" style="45"/>
    <col min="14091" max="14091" width="2.85546875" style="45" customWidth="1"/>
    <col min="14092" max="14092" width="9.140625" style="45"/>
    <col min="14093" max="14094" width="5.5703125" style="45" customWidth="1"/>
    <col min="14095" max="14335" width="9.140625" style="45"/>
    <col min="14336" max="14336" width="3.5703125" style="45" customWidth="1"/>
    <col min="14337" max="14337" width="30.5703125" style="45" customWidth="1"/>
    <col min="14338" max="14338" width="5.7109375" style="45" customWidth="1"/>
    <col min="14339" max="14342" width="5.5703125" style="45" customWidth="1"/>
    <col min="14343" max="14343" width="9.140625" style="45"/>
    <col min="14344" max="14344" width="2.28515625" style="45" customWidth="1"/>
    <col min="14345" max="14346" width="9.140625" style="45"/>
    <col min="14347" max="14347" width="2.85546875" style="45" customWidth="1"/>
    <col min="14348" max="14348" width="9.140625" style="45"/>
    <col min="14349" max="14350" width="5.5703125" style="45" customWidth="1"/>
    <col min="14351" max="14591" width="9.140625" style="45"/>
    <col min="14592" max="14592" width="3.5703125" style="45" customWidth="1"/>
    <col min="14593" max="14593" width="30.5703125" style="45" customWidth="1"/>
    <col min="14594" max="14594" width="5.7109375" style="45" customWidth="1"/>
    <col min="14595" max="14598" width="5.5703125" style="45" customWidth="1"/>
    <col min="14599" max="14599" width="9.140625" style="45"/>
    <col min="14600" max="14600" width="2.28515625" style="45" customWidth="1"/>
    <col min="14601" max="14602" width="9.140625" style="45"/>
    <col min="14603" max="14603" width="2.85546875" style="45" customWidth="1"/>
    <col min="14604" max="14604" width="9.140625" style="45"/>
    <col min="14605" max="14606" width="5.5703125" style="45" customWidth="1"/>
    <col min="14607" max="14847" width="9.140625" style="45"/>
    <col min="14848" max="14848" width="3.5703125" style="45" customWidth="1"/>
    <col min="14849" max="14849" width="30.5703125" style="45" customWidth="1"/>
    <col min="14850" max="14850" width="5.7109375" style="45" customWidth="1"/>
    <col min="14851" max="14854" width="5.5703125" style="45" customWidth="1"/>
    <col min="14855" max="14855" width="9.140625" style="45"/>
    <col min="14856" max="14856" width="2.28515625" style="45" customWidth="1"/>
    <col min="14857" max="14858" width="9.140625" style="45"/>
    <col min="14859" max="14859" width="2.85546875" style="45" customWidth="1"/>
    <col min="14860" max="14860" width="9.140625" style="45"/>
    <col min="14861" max="14862" width="5.5703125" style="45" customWidth="1"/>
    <col min="14863" max="15103" width="9.140625" style="45"/>
    <col min="15104" max="15104" width="3.5703125" style="45" customWidth="1"/>
    <col min="15105" max="15105" width="30.5703125" style="45" customWidth="1"/>
    <col min="15106" max="15106" width="5.7109375" style="45" customWidth="1"/>
    <col min="15107" max="15110" width="5.5703125" style="45" customWidth="1"/>
    <col min="15111" max="15111" width="9.140625" style="45"/>
    <col min="15112" max="15112" width="2.28515625" style="45" customWidth="1"/>
    <col min="15113" max="15114" width="9.140625" style="45"/>
    <col min="15115" max="15115" width="2.85546875" style="45" customWidth="1"/>
    <col min="15116" max="15116" width="9.140625" style="45"/>
    <col min="15117" max="15118" width="5.5703125" style="45" customWidth="1"/>
    <col min="15119" max="15359" width="9.140625" style="45"/>
    <col min="15360" max="15360" width="3.5703125" style="45" customWidth="1"/>
    <col min="15361" max="15361" width="30.5703125" style="45" customWidth="1"/>
    <col min="15362" max="15362" width="5.7109375" style="45" customWidth="1"/>
    <col min="15363" max="15366" width="5.5703125" style="45" customWidth="1"/>
    <col min="15367" max="15367" width="9.140625" style="45"/>
    <col min="15368" max="15368" width="2.28515625" style="45" customWidth="1"/>
    <col min="15369" max="15370" width="9.140625" style="45"/>
    <col min="15371" max="15371" width="2.85546875" style="45" customWidth="1"/>
    <col min="15372" max="15372" width="9.140625" style="45"/>
    <col min="15373" max="15374" width="5.5703125" style="45" customWidth="1"/>
    <col min="15375" max="15615" width="9.140625" style="45"/>
    <col min="15616" max="15616" width="3.5703125" style="45" customWidth="1"/>
    <col min="15617" max="15617" width="30.5703125" style="45" customWidth="1"/>
    <col min="15618" max="15618" width="5.7109375" style="45" customWidth="1"/>
    <col min="15619" max="15622" width="5.5703125" style="45" customWidth="1"/>
    <col min="15623" max="15623" width="9.140625" style="45"/>
    <col min="15624" max="15624" width="2.28515625" style="45" customWidth="1"/>
    <col min="15625" max="15626" width="9.140625" style="45"/>
    <col min="15627" max="15627" width="2.85546875" style="45" customWidth="1"/>
    <col min="15628" max="15628" width="9.140625" style="45"/>
    <col min="15629" max="15630" width="5.5703125" style="45" customWidth="1"/>
    <col min="15631" max="15871" width="9.140625" style="45"/>
    <col min="15872" max="15872" width="3.5703125" style="45" customWidth="1"/>
    <col min="15873" max="15873" width="30.5703125" style="45" customWidth="1"/>
    <col min="15874" max="15874" width="5.7109375" style="45" customWidth="1"/>
    <col min="15875" max="15878" width="5.5703125" style="45" customWidth="1"/>
    <col min="15879" max="15879" width="9.140625" style="45"/>
    <col min="15880" max="15880" width="2.28515625" style="45" customWidth="1"/>
    <col min="15881" max="15882" width="9.140625" style="45"/>
    <col min="15883" max="15883" width="2.85546875" style="45" customWidth="1"/>
    <col min="15884" max="15884" width="9.140625" style="45"/>
    <col min="15885" max="15886" width="5.5703125" style="45" customWidth="1"/>
    <col min="15887" max="16127" width="9.140625" style="45"/>
    <col min="16128" max="16128" width="3.5703125" style="45" customWidth="1"/>
    <col min="16129" max="16129" width="30.5703125" style="45" customWidth="1"/>
    <col min="16130" max="16130" width="5.7109375" style="45" customWidth="1"/>
    <col min="16131" max="16134" width="5.5703125" style="45" customWidth="1"/>
    <col min="16135" max="16135" width="9.140625" style="45"/>
    <col min="16136" max="16136" width="2.28515625" style="45" customWidth="1"/>
    <col min="16137" max="16138" width="9.140625" style="45"/>
    <col min="16139" max="16139" width="2.85546875" style="45" customWidth="1"/>
    <col min="16140" max="16140" width="9.140625" style="45"/>
    <col min="16141" max="16142" width="5.5703125" style="45" customWidth="1"/>
    <col min="16143" max="16384" width="9.140625" style="45"/>
  </cols>
  <sheetData>
    <row r="2" spans="1:15" ht="15.75" thickBot="1" x14ac:dyDescent="0.3">
      <c r="A2" s="42"/>
      <c r="B2" s="43" t="s">
        <v>11</v>
      </c>
      <c r="C2" s="42"/>
      <c r="D2" s="42"/>
      <c r="E2" s="42"/>
      <c r="F2" s="43">
        <f>MAX(C4:C17)</f>
        <v>23</v>
      </c>
      <c r="G2" s="42"/>
      <c r="H2" s="42"/>
      <c r="I2" s="42"/>
      <c r="J2" s="43" t="s">
        <v>12</v>
      </c>
      <c r="K2" s="42"/>
      <c r="L2" s="42"/>
      <c r="M2" s="42"/>
      <c r="N2" s="42"/>
      <c r="O2" s="44"/>
    </row>
    <row r="3" spans="1:15" x14ac:dyDescent="0.25">
      <c r="A3" s="46" t="s">
        <v>13</v>
      </c>
      <c r="B3" s="47" t="s">
        <v>14</v>
      </c>
      <c r="C3" s="48" t="s">
        <v>15</v>
      </c>
      <c r="D3" s="48" t="s">
        <v>16</v>
      </c>
      <c r="E3" s="48" t="s">
        <v>17</v>
      </c>
      <c r="F3" s="48" t="s">
        <v>18</v>
      </c>
      <c r="G3" s="49" t="s">
        <v>19</v>
      </c>
      <c r="H3" s="50"/>
      <c r="I3" s="51"/>
      <c r="J3" s="49" t="s">
        <v>20</v>
      </c>
      <c r="K3" s="50"/>
      <c r="L3" s="51"/>
      <c r="M3" s="48" t="s">
        <v>21</v>
      </c>
      <c r="N3" s="52" t="s">
        <v>22</v>
      </c>
      <c r="O3" s="44"/>
    </row>
    <row r="4" spans="1:15" x14ac:dyDescent="0.25">
      <c r="A4" s="53">
        <v>1</v>
      </c>
      <c r="B4" s="54" t="str">
        <f>VLOOKUP(A4,[1]kepletek!$A$3:$N$16,2,FALSE)</f>
        <v>Halogy SE Felsőmarác Boldizsár Tr</v>
      </c>
      <c r="C4" s="55">
        <f>VLOOKUP(A4,[1]kepletek!$A$3:$N$16,3,FALSE)</f>
        <v>23</v>
      </c>
      <c r="D4" s="56">
        <f>VLOOKUP(A4,[1]kepletek!$A$3:$N$16,4,FALSE)</f>
        <v>19</v>
      </c>
      <c r="E4" s="56">
        <f>VLOOKUP(A4,[1]kepletek!$A$3:$N$16,5,FALSE)</f>
        <v>1</v>
      </c>
      <c r="F4" s="56">
        <f>VLOOKUP(A4,[1]kepletek!$A$3:$N$16,6,FALSE)</f>
        <v>3</v>
      </c>
      <c r="G4" s="57">
        <f>VLOOKUP(A4,[1]kepletek!$A$3:$N$16,7,FALSE)</f>
        <v>164.5</v>
      </c>
      <c r="H4" s="58" t="s">
        <v>23</v>
      </c>
      <c r="I4" s="59">
        <f>VLOOKUP(A4,[1]kepletek!$A$3:$N$16,9,FALSE)</f>
        <v>111.5</v>
      </c>
      <c r="J4" s="57">
        <f>VLOOKUP(A4,[1]kepletek!$A$3:$N$16,10,FALSE)</f>
        <v>127.5</v>
      </c>
      <c r="K4" s="58" t="s">
        <v>23</v>
      </c>
      <c r="L4" s="59">
        <f>VLOOKUP(A4,[1]kepletek!$A$3:$N$16,12,FALSE)</f>
        <v>56.5</v>
      </c>
      <c r="M4" s="56">
        <f>VLOOKUP(A4,[1]kepletek!$A$3:$N$16,14,FALSE)</f>
        <v>0</v>
      </c>
      <c r="N4" s="60">
        <f>VLOOKUP(A4,[1]kepletek!$A$3:$N$16,13,FALSE)</f>
        <v>39</v>
      </c>
      <c r="O4" s="44"/>
    </row>
    <row r="5" spans="1:15" x14ac:dyDescent="0.25">
      <c r="A5" s="53">
        <v>2</v>
      </c>
      <c r="B5" s="54" t="str">
        <f>VLOOKUP(A5,[1]kepletek!$A$3:$N$16,2,FALSE)</f>
        <v>Sitke Borosyánkert Tekéző</v>
      </c>
      <c r="C5" s="55">
        <f>VLOOKUP(A5,[1]kepletek!$A$3:$N$16,3,FALSE)</f>
        <v>22</v>
      </c>
      <c r="D5" s="56">
        <f>VLOOKUP(A5,[1]kepletek!$A$3:$N$16,4,FALSE)</f>
        <v>15</v>
      </c>
      <c r="E5" s="56">
        <f>VLOOKUP(A5,[1]kepletek!$A$3:$N$16,5,FALSE)</f>
        <v>1</v>
      </c>
      <c r="F5" s="56">
        <f>VLOOKUP(A5,[1]kepletek!$A$3:$N$16,6,FALSE)</f>
        <v>6</v>
      </c>
      <c r="G5" s="57">
        <f>VLOOKUP(A5,[1]kepletek!$A$3:$N$16,7,FALSE)</f>
        <v>136.5</v>
      </c>
      <c r="H5" s="58" t="s">
        <v>23</v>
      </c>
      <c r="I5" s="59">
        <f>VLOOKUP(A5,[1]kepletek!$A$3:$N$16,9,FALSE)</f>
        <v>127.5</v>
      </c>
      <c r="J5" s="57">
        <f>VLOOKUP(A5,[1]kepletek!$A$3:$N$16,10,FALSE)</f>
        <v>103.5</v>
      </c>
      <c r="K5" s="58" t="s">
        <v>23</v>
      </c>
      <c r="L5" s="59">
        <f>VLOOKUP(A5,[1]kepletek!$A$3:$N$16,12,FALSE)</f>
        <v>72.5</v>
      </c>
      <c r="M5" s="56">
        <f>VLOOKUP(A5,[1]kepletek!$A$3:$N$16,14,FALSE)</f>
        <v>0</v>
      </c>
      <c r="N5" s="60">
        <f>VLOOKUP(A5,[1]kepletek!$A$3:$N$16,13,FALSE)</f>
        <v>31</v>
      </c>
      <c r="O5" s="44"/>
    </row>
    <row r="6" spans="1:15" x14ac:dyDescent="0.25">
      <c r="A6" s="53">
        <v>3</v>
      </c>
      <c r="B6" s="54" t="str">
        <f>VLOOKUP(A6,[1]kepletek!$A$3:$N$16,2,FALSE)</f>
        <v>Olajmunkás SE Gellénháza</v>
      </c>
      <c r="C6" s="55">
        <f>VLOOKUP(A6,[1]kepletek!$A$3:$N$16,3,FALSE)</f>
        <v>23</v>
      </c>
      <c r="D6" s="56">
        <f>VLOOKUP(A6,[1]kepletek!$A$3:$N$16,4,FALSE)</f>
        <v>15</v>
      </c>
      <c r="E6" s="56">
        <f>VLOOKUP(A6,[1]kepletek!$A$3:$N$16,5,FALSE)</f>
        <v>0</v>
      </c>
      <c r="F6" s="56">
        <f>VLOOKUP(A6,[1]kepletek!$A$3:$N$16,6,FALSE)</f>
        <v>8</v>
      </c>
      <c r="G6" s="57">
        <f>VLOOKUP(A6,[1]kepletek!$A$3:$N$16,7,FALSE)</f>
        <v>145.5</v>
      </c>
      <c r="H6" s="58" t="s">
        <v>23</v>
      </c>
      <c r="I6" s="59">
        <f>VLOOKUP(A6,[1]kepletek!$A$3:$N$16,9,FALSE)</f>
        <v>130.5</v>
      </c>
      <c r="J6" s="57">
        <f>VLOOKUP(A6,[1]kepletek!$A$3:$N$16,10,FALSE)</f>
        <v>105.5</v>
      </c>
      <c r="K6" s="58" t="s">
        <v>23</v>
      </c>
      <c r="L6" s="59">
        <f>VLOOKUP(A6,[1]kepletek!$A$3:$N$16,12,FALSE)</f>
        <v>78.5</v>
      </c>
      <c r="M6" s="56">
        <f>VLOOKUP(A6,[1]kepletek!$A$3:$N$16,14,FALSE)</f>
        <v>0</v>
      </c>
      <c r="N6" s="60">
        <f>VLOOKUP(A6,[1]kepletek!$A$3:$N$16,13,FALSE)</f>
        <v>30</v>
      </c>
      <c r="O6" s="44"/>
    </row>
    <row r="7" spans="1:15" x14ac:dyDescent="0.25">
      <c r="A7" s="53">
        <v>4</v>
      </c>
      <c r="B7" s="54" t="str">
        <f>VLOOKUP(A7,[1]kepletek!$A$3:$N$16,2,FALSE)</f>
        <v>Lenti Termál TK</v>
      </c>
      <c r="C7" s="55">
        <f>VLOOKUP(A7,[1]kepletek!$A$3:$N$16,3,FALSE)</f>
        <v>23</v>
      </c>
      <c r="D7" s="56">
        <f>VLOOKUP(A7,[1]kepletek!$A$3:$N$16,4,FALSE)</f>
        <v>14</v>
      </c>
      <c r="E7" s="56">
        <f>VLOOKUP(A7,[1]kepletek!$A$3:$N$16,5,FALSE)</f>
        <v>1</v>
      </c>
      <c r="F7" s="56">
        <f>VLOOKUP(A7,[1]kepletek!$A$3:$N$16,6,FALSE)</f>
        <v>8</v>
      </c>
      <c r="G7" s="57">
        <f>VLOOKUP(A7,[1]kepletek!$A$3:$N$16,7,FALSE)</f>
        <v>145.5</v>
      </c>
      <c r="H7" s="58" t="s">
        <v>23</v>
      </c>
      <c r="I7" s="59">
        <f>VLOOKUP(A7,[1]kepletek!$A$3:$N$16,9,FALSE)</f>
        <v>130.5</v>
      </c>
      <c r="J7" s="57">
        <f>VLOOKUP(A7,[1]kepletek!$A$3:$N$16,10,FALSE)</f>
        <v>99.5</v>
      </c>
      <c r="K7" s="58" t="s">
        <v>23</v>
      </c>
      <c r="L7" s="59">
        <f>VLOOKUP(A7,[1]kepletek!$A$3:$N$16,12,FALSE)</f>
        <v>84.5</v>
      </c>
      <c r="M7" s="56">
        <f>VLOOKUP(A7,[1]kepletek!$A$3:$N$16,14,FALSE)</f>
        <v>0</v>
      </c>
      <c r="N7" s="60">
        <f>VLOOKUP(A7,[1]kepletek!$A$3:$N$16,13,FALSE)</f>
        <v>29</v>
      </c>
      <c r="O7" s="44"/>
    </row>
    <row r="8" spans="1:15" x14ac:dyDescent="0.25">
      <c r="A8" s="53">
        <v>5</v>
      </c>
      <c r="B8" s="54" t="str">
        <f>VLOOKUP(A8,[1]kepletek!$A$3:$N$16,2,FALSE)</f>
        <v>Csákánydoroszló KSE  II</v>
      </c>
      <c r="C8" s="55">
        <f>VLOOKUP(A8,[1]kepletek!$A$3:$N$16,3,FALSE)</f>
        <v>23</v>
      </c>
      <c r="D8" s="56">
        <f>VLOOKUP(A8,[1]kepletek!$A$3:$N$16,4,FALSE)</f>
        <v>13</v>
      </c>
      <c r="E8" s="56">
        <f>VLOOKUP(A8,[1]kepletek!$A$3:$N$16,5,FALSE)</f>
        <v>0</v>
      </c>
      <c r="F8" s="56">
        <f>VLOOKUP(A8,[1]kepletek!$A$3:$N$16,6,FALSE)</f>
        <v>10</v>
      </c>
      <c r="G8" s="57">
        <f>VLOOKUP(A8,[1]kepletek!$A$3:$N$16,7,FALSE)</f>
        <v>161.5</v>
      </c>
      <c r="H8" s="58" t="s">
        <v>23</v>
      </c>
      <c r="I8" s="59">
        <f>VLOOKUP(A8,[1]kepletek!$A$3:$N$16,9,FALSE)</f>
        <v>114.5</v>
      </c>
      <c r="J8" s="57">
        <f>VLOOKUP(A8,[1]kepletek!$A$3:$N$16,10,FALSE)</f>
        <v>108.5</v>
      </c>
      <c r="K8" s="58" t="s">
        <v>23</v>
      </c>
      <c r="L8" s="59">
        <f>VLOOKUP(A8,[1]kepletek!$A$3:$N$16,12,FALSE)</f>
        <v>75.5</v>
      </c>
      <c r="M8" s="56">
        <f>VLOOKUP(A8,[1]kepletek!$A$3:$N$16,14,FALSE)</f>
        <v>0</v>
      </c>
      <c r="N8" s="60">
        <f>VLOOKUP(A8,[1]kepletek!$A$3:$N$16,13,FALSE)</f>
        <v>26</v>
      </c>
      <c r="O8" s="44"/>
    </row>
    <row r="9" spans="1:15" x14ac:dyDescent="0.25">
      <c r="A9" s="53">
        <v>6</v>
      </c>
      <c r="B9" s="54" t="str">
        <f>VLOOKUP(A9,[1]kepletek!$A$3:$N$16,2,FALSE)</f>
        <v>Budai TSE</v>
      </c>
      <c r="C9" s="55">
        <f>VLOOKUP(A9,[1]kepletek!$A$3:$N$16,3,FALSE)</f>
        <v>23</v>
      </c>
      <c r="D9" s="56">
        <f>VLOOKUP(A9,[1]kepletek!$A$3:$N$16,4,FALSE)</f>
        <v>13</v>
      </c>
      <c r="E9" s="56">
        <f>VLOOKUP(A9,[1]kepletek!$A$3:$N$16,5,FALSE)</f>
        <v>0</v>
      </c>
      <c r="F9" s="56">
        <f>VLOOKUP(A9,[1]kepletek!$A$3:$N$16,6,FALSE)</f>
        <v>10</v>
      </c>
      <c r="G9" s="57">
        <f>VLOOKUP(A9,[1]kepletek!$A$3:$N$16,7,FALSE)</f>
        <v>146</v>
      </c>
      <c r="H9" s="58" t="s">
        <v>23</v>
      </c>
      <c r="I9" s="59">
        <f>VLOOKUP(A9,[1]kepletek!$A$3:$N$16,9,FALSE)</f>
        <v>130</v>
      </c>
      <c r="J9" s="57">
        <f>VLOOKUP(A9,[1]kepletek!$A$3:$N$16,10,FALSE)</f>
        <v>94.5</v>
      </c>
      <c r="K9" s="58" t="s">
        <v>23</v>
      </c>
      <c r="L9" s="59">
        <f>VLOOKUP(A9,[1]kepletek!$A$3:$N$16,12,FALSE)</f>
        <v>89.5</v>
      </c>
      <c r="M9" s="56">
        <f>VLOOKUP(A9,[1]kepletek!$A$3:$N$16,14,FALSE)</f>
        <v>0</v>
      </c>
      <c r="N9" s="60">
        <f>VLOOKUP(A9,[1]kepletek!$A$3:$N$16,13,FALSE)</f>
        <v>26</v>
      </c>
      <c r="O9" s="44"/>
    </row>
    <row r="10" spans="1:15" x14ac:dyDescent="0.25">
      <c r="A10" s="53">
        <v>7</v>
      </c>
      <c r="B10" s="54" t="str">
        <f>VLOOKUP(A10,[1]kepletek!$A$3:$N$16,2,FALSE)</f>
        <v>Vonyarcvashegy SE</v>
      </c>
      <c r="C10" s="55">
        <f>VLOOKUP(A10,[1]kepletek!$A$3:$N$16,3,FALSE)</f>
        <v>23</v>
      </c>
      <c r="D10" s="56">
        <f>VLOOKUP(A10,[1]kepletek!$A$3:$N$16,4,FALSE)</f>
        <v>12</v>
      </c>
      <c r="E10" s="56">
        <f>VLOOKUP(A10,[1]kepletek!$A$3:$N$16,5,FALSE)</f>
        <v>1</v>
      </c>
      <c r="F10" s="56">
        <f>VLOOKUP(A10,[1]kepletek!$A$3:$N$16,6,FALSE)</f>
        <v>10</v>
      </c>
      <c r="G10" s="57">
        <f>VLOOKUP(A10,[1]kepletek!$A$3:$N$16,7,FALSE)</f>
        <v>147.5</v>
      </c>
      <c r="H10" s="58" t="s">
        <v>23</v>
      </c>
      <c r="I10" s="59">
        <f>VLOOKUP(A10,[1]kepletek!$A$3:$N$16,9,FALSE)</f>
        <v>128.5</v>
      </c>
      <c r="J10" s="57">
        <f>VLOOKUP(A10,[1]kepletek!$A$3:$N$16,10,FALSE)</f>
        <v>99.5</v>
      </c>
      <c r="K10" s="58" t="s">
        <v>23</v>
      </c>
      <c r="L10" s="59">
        <f>VLOOKUP(A10,[1]kepletek!$A$3:$N$16,12,FALSE)</f>
        <v>84.5</v>
      </c>
      <c r="M10" s="56">
        <f>VLOOKUP(A10,[1]kepletek!$A$3:$N$16,14,FALSE)</f>
        <v>0</v>
      </c>
      <c r="N10" s="60">
        <f>VLOOKUP(A10,[1]kepletek!$A$3:$N$16,13,FALSE)</f>
        <v>25</v>
      </c>
      <c r="O10" s="44"/>
    </row>
    <row r="11" spans="1:15" x14ac:dyDescent="0.25">
      <c r="A11" s="53">
        <v>8</v>
      </c>
      <c r="B11" s="54" t="str">
        <f>VLOOKUP(A11,[1]kepletek!$A$3:$N$16,2,FALSE)</f>
        <v>Kondorfa SE</v>
      </c>
      <c r="C11" s="55">
        <f>VLOOKUP(A11,[1]kepletek!$A$3:$N$16,3,FALSE)</f>
        <v>23</v>
      </c>
      <c r="D11" s="56">
        <f>VLOOKUP(A11,[1]kepletek!$A$3:$N$16,4,FALSE)</f>
        <v>11</v>
      </c>
      <c r="E11" s="56">
        <f>VLOOKUP(A11,[1]kepletek!$A$3:$N$16,5,FALSE)</f>
        <v>2</v>
      </c>
      <c r="F11" s="56">
        <f>VLOOKUP(A11,[1]kepletek!$A$3:$N$16,6,FALSE)</f>
        <v>10</v>
      </c>
      <c r="G11" s="57">
        <f>VLOOKUP(A11,[1]kepletek!$A$3:$N$16,7,FALSE)</f>
        <v>135.5</v>
      </c>
      <c r="H11" s="58" t="s">
        <v>23</v>
      </c>
      <c r="I11" s="59">
        <f>VLOOKUP(A11,[1]kepletek!$A$3:$N$16,9,FALSE)</f>
        <v>140.5</v>
      </c>
      <c r="J11" s="57">
        <f>VLOOKUP(A11,[1]kepletek!$A$3:$N$16,10,FALSE)</f>
        <v>93.5</v>
      </c>
      <c r="K11" s="58" t="s">
        <v>23</v>
      </c>
      <c r="L11" s="59">
        <f>VLOOKUP(A11,[1]kepletek!$A$3:$N$16,12,FALSE)</f>
        <v>90.5</v>
      </c>
      <c r="M11" s="56">
        <f>VLOOKUP(A11,[1]kepletek!$A$3:$N$16,14,FALSE)</f>
        <v>0</v>
      </c>
      <c r="N11" s="60">
        <f>VLOOKUP(A11,[1]kepletek!$A$3:$N$16,13,FALSE)</f>
        <v>24</v>
      </c>
      <c r="O11" s="44"/>
    </row>
    <row r="12" spans="1:15" x14ac:dyDescent="0.25">
      <c r="A12" s="53">
        <v>9</v>
      </c>
      <c r="B12" s="54" t="str">
        <f>VLOOKUP(A12,[1]kepletek!$A$3:$N$16,2,FALSE)</f>
        <v>Pecöl TK</v>
      </c>
      <c r="C12" s="55">
        <f>VLOOKUP(A12,[1]kepletek!$A$3:$N$16,3,FALSE)</f>
        <v>23</v>
      </c>
      <c r="D12" s="56">
        <f>VLOOKUP(A12,[1]kepletek!$A$3:$N$16,4,FALSE)</f>
        <v>10</v>
      </c>
      <c r="E12" s="56">
        <f>VLOOKUP(A12,[1]kepletek!$A$3:$N$16,5,FALSE)</f>
        <v>1</v>
      </c>
      <c r="F12" s="56">
        <f>VLOOKUP(A12,[1]kepletek!$A$3:$N$16,6,FALSE)</f>
        <v>12</v>
      </c>
      <c r="G12" s="57">
        <f>VLOOKUP(A12,[1]kepletek!$A$3:$N$16,7,FALSE)</f>
        <v>136.5</v>
      </c>
      <c r="H12" s="58" t="s">
        <v>23</v>
      </c>
      <c r="I12" s="59">
        <f>VLOOKUP(A12,[1]kepletek!$A$3:$N$16,9,FALSE)</f>
        <v>139.5</v>
      </c>
      <c r="J12" s="57">
        <f>VLOOKUP(A12,[1]kepletek!$A$3:$N$16,10,FALSE)</f>
        <v>86.5</v>
      </c>
      <c r="K12" s="58" t="s">
        <v>23</v>
      </c>
      <c r="L12" s="59">
        <f>VLOOKUP(A12,[1]kepletek!$A$3:$N$16,12,FALSE)</f>
        <v>97.5</v>
      </c>
      <c r="M12" s="56">
        <f>VLOOKUP(A12,[1]kepletek!$A$3:$N$16,14,FALSE)</f>
        <v>0</v>
      </c>
      <c r="N12" s="60">
        <f>VLOOKUP(A12,[1]kepletek!$A$3:$N$16,13,FALSE)</f>
        <v>21</v>
      </c>
      <c r="O12" s="44"/>
    </row>
    <row r="13" spans="1:15" x14ac:dyDescent="0.25">
      <c r="A13" s="53">
        <v>10</v>
      </c>
      <c r="B13" s="54" t="str">
        <f>VLOOKUP(A13,[1]kepletek!$A$3:$N$16,2,FALSE)</f>
        <v>Perenye TK</v>
      </c>
      <c r="C13" s="55">
        <f>VLOOKUP(A13,[1]kepletek!$A$3:$N$16,3,FALSE)</f>
        <v>22</v>
      </c>
      <c r="D13" s="56">
        <f>VLOOKUP(A13,[1]kepletek!$A$3:$N$16,4,FALSE)</f>
        <v>10</v>
      </c>
      <c r="E13" s="56">
        <f>VLOOKUP(A13,[1]kepletek!$A$3:$N$16,5,FALSE)</f>
        <v>0</v>
      </c>
      <c r="F13" s="56">
        <f>VLOOKUP(A13,[1]kepletek!$A$3:$N$16,6,FALSE)</f>
        <v>12</v>
      </c>
      <c r="G13" s="57">
        <f>VLOOKUP(A13,[1]kepletek!$A$3:$N$16,7,FALSE)</f>
        <v>141</v>
      </c>
      <c r="H13" s="58" t="s">
        <v>23</v>
      </c>
      <c r="I13" s="59">
        <f>VLOOKUP(A13,[1]kepletek!$A$3:$N$16,9,FALSE)</f>
        <v>123</v>
      </c>
      <c r="J13" s="57">
        <f>VLOOKUP(A13,[1]kepletek!$A$3:$N$16,10,FALSE)</f>
        <v>89</v>
      </c>
      <c r="K13" s="58" t="s">
        <v>23</v>
      </c>
      <c r="L13" s="59">
        <f>VLOOKUP(A13,[1]kepletek!$A$3:$N$16,12,FALSE)</f>
        <v>87</v>
      </c>
      <c r="M13" s="56">
        <f>VLOOKUP(A13,[1]kepletek!$A$3:$N$16,14,FALSE)</f>
        <v>0</v>
      </c>
      <c r="N13" s="60">
        <f>VLOOKUP(A13,[1]kepletek!$A$3:$N$16,13,FALSE)</f>
        <v>20</v>
      </c>
      <c r="O13" s="44"/>
    </row>
    <row r="14" spans="1:15" x14ac:dyDescent="0.25">
      <c r="A14" s="53">
        <v>11</v>
      </c>
      <c r="B14" s="54" t="str">
        <f>VLOOKUP(A14,[1]kepletek!$A$3:$N$16,2,FALSE)</f>
        <v>Néró TC  és Szabadidő Sport Klub</v>
      </c>
      <c r="C14" s="55">
        <f>VLOOKUP(A14,[1]kepletek!$A$3:$N$16,3,FALSE)</f>
        <v>23</v>
      </c>
      <c r="D14" s="56">
        <f>VLOOKUP(A14,[1]kepletek!$A$3:$N$16,4,FALSE)</f>
        <v>7</v>
      </c>
      <c r="E14" s="56">
        <f>VLOOKUP(A14,[1]kepletek!$A$3:$N$16,5,FALSE)</f>
        <v>2</v>
      </c>
      <c r="F14" s="56">
        <f>VLOOKUP(A14,[1]kepletek!$A$3:$N$16,6,FALSE)</f>
        <v>14</v>
      </c>
      <c r="G14" s="57">
        <f>VLOOKUP(A14,[1]kepletek!$A$3:$N$16,7,FALSE)</f>
        <v>123.5</v>
      </c>
      <c r="H14" s="58" t="s">
        <v>23</v>
      </c>
      <c r="I14" s="59">
        <f>VLOOKUP(A14,[1]kepletek!$A$3:$N$16,9,FALSE)</f>
        <v>152.5</v>
      </c>
      <c r="J14" s="57">
        <f>VLOOKUP(A14,[1]kepletek!$A$3:$N$16,10,FALSE)</f>
        <v>79</v>
      </c>
      <c r="K14" s="58" t="s">
        <v>23</v>
      </c>
      <c r="L14" s="59">
        <f>VLOOKUP(A14,[1]kepletek!$A$3:$N$16,12,FALSE)</f>
        <v>105</v>
      </c>
      <c r="M14" s="56">
        <f>VLOOKUP(A14,[1]kepletek!$A$3:$N$16,14,FALSE)</f>
        <v>0</v>
      </c>
      <c r="N14" s="60">
        <f>VLOOKUP(A14,[1]kepletek!$A$3:$N$16,13,FALSE)</f>
        <v>16</v>
      </c>
      <c r="O14" s="44"/>
    </row>
    <row r="15" spans="1:15" x14ac:dyDescent="0.25">
      <c r="A15" s="53">
        <v>12</v>
      </c>
      <c r="B15" s="54" t="str">
        <f>VLOOKUP(A15,[1]kepletek!$A$3:$N$16,2,FALSE)</f>
        <v>Felsőmarác Boldizsár TR</v>
      </c>
      <c r="C15" s="55">
        <f>VLOOKUP(A15,[1]kepletek!$A$3:$N$16,3,FALSE)</f>
        <v>23</v>
      </c>
      <c r="D15" s="56">
        <f>VLOOKUP(A15,[1]kepletek!$A$3:$N$16,4,FALSE)</f>
        <v>6</v>
      </c>
      <c r="E15" s="56">
        <f>VLOOKUP(A15,[1]kepletek!$A$3:$N$16,5,FALSE)</f>
        <v>1</v>
      </c>
      <c r="F15" s="56">
        <f>VLOOKUP(A15,[1]kepletek!$A$3:$N$16,6,FALSE)</f>
        <v>16</v>
      </c>
      <c r="G15" s="57">
        <f>VLOOKUP(A15,[1]kepletek!$A$3:$N$16,7,FALSE)</f>
        <v>111</v>
      </c>
      <c r="H15" s="58" t="s">
        <v>23</v>
      </c>
      <c r="I15" s="59">
        <f>VLOOKUP(A15,[1]kepletek!$A$3:$N$16,9,FALSE)</f>
        <v>165</v>
      </c>
      <c r="J15" s="57">
        <f>VLOOKUP(A15,[1]kepletek!$A$3:$N$16,10,FALSE)</f>
        <v>62.5</v>
      </c>
      <c r="K15" s="58" t="s">
        <v>23</v>
      </c>
      <c r="L15" s="59">
        <f>VLOOKUP(A15,[1]kepletek!$A$3:$N$16,12,FALSE)</f>
        <v>121.5</v>
      </c>
      <c r="M15" s="56">
        <f>VLOOKUP(A15,[1]kepletek!$A$3:$N$16,14,FALSE)</f>
        <v>0</v>
      </c>
      <c r="N15" s="60">
        <f>VLOOKUP(A15,[1]kepletek!$A$3:$N$16,13,FALSE)</f>
        <v>13</v>
      </c>
      <c r="O15" s="44"/>
    </row>
    <row r="16" spans="1:15" x14ac:dyDescent="0.25">
      <c r="A16" s="53">
        <v>13</v>
      </c>
      <c r="B16" s="54" t="str">
        <f>VLOOKUP(A16,[1]kepletek!$A$3:$N$16,2,FALSE)</f>
        <v>Teke Klub Tanakajd</v>
      </c>
      <c r="C16" s="55">
        <f>VLOOKUP(A16,[1]kepletek!$A$3:$N$16,3,FALSE)</f>
        <v>23</v>
      </c>
      <c r="D16" s="56">
        <f>VLOOKUP(A16,[1]kepletek!$A$3:$N$16,4,FALSE)</f>
        <v>5</v>
      </c>
      <c r="E16" s="56">
        <f>VLOOKUP(A16,[1]kepletek!$A$3:$N$16,5,FALSE)</f>
        <v>0</v>
      </c>
      <c r="F16" s="56">
        <f>VLOOKUP(A16,[1]kepletek!$A$3:$N$16,6,FALSE)</f>
        <v>18</v>
      </c>
      <c r="G16" s="57">
        <f>VLOOKUP(A16,[1]kepletek!$A$3:$N$16,7,FALSE)</f>
        <v>113.5</v>
      </c>
      <c r="H16" s="58" t="s">
        <v>23</v>
      </c>
      <c r="I16" s="59">
        <f>VLOOKUP(A16,[1]kepletek!$A$3:$N$16,9,FALSE)</f>
        <v>162.5</v>
      </c>
      <c r="J16" s="57">
        <f>VLOOKUP(A16,[1]kepletek!$A$3:$N$16,10,FALSE)</f>
        <v>67.5</v>
      </c>
      <c r="K16" s="58" t="s">
        <v>23</v>
      </c>
      <c r="L16" s="59">
        <f>VLOOKUP(A16,[1]kepletek!$A$3:$N$16,12,FALSE)</f>
        <v>116.5</v>
      </c>
      <c r="M16" s="56">
        <f>VLOOKUP(A16,[1]kepletek!$A$3:$N$16,14,FALSE)</f>
        <v>0</v>
      </c>
      <c r="N16" s="60">
        <f>VLOOKUP(A16,[1]kepletek!$A$3:$N$16,13,FALSE)</f>
        <v>10</v>
      </c>
      <c r="O16" s="44"/>
    </row>
    <row r="17" spans="1:15" ht="15.75" thickBot="1" x14ac:dyDescent="0.3">
      <c r="A17" s="61">
        <v>14</v>
      </c>
      <c r="B17" s="62" t="str">
        <f>VLOOKUP(A17,[1]kepletek!$A$3:$N$16,2,FALSE)</f>
        <v>Zalaszentgróti TK</v>
      </c>
      <c r="C17" s="63">
        <f>VLOOKUP(A17,[1]kepletek!$A$3:$N$16,3,FALSE)</f>
        <v>23</v>
      </c>
      <c r="D17" s="64">
        <f>VLOOKUP(A17,[1]kepletek!$A$3:$N$16,4,FALSE)</f>
        <v>5</v>
      </c>
      <c r="E17" s="64">
        <f>VLOOKUP(A17,[1]kepletek!$A$3:$N$16,5,FALSE)</f>
        <v>0</v>
      </c>
      <c r="F17" s="64">
        <f>VLOOKUP(A17,[1]kepletek!$A$3:$N$16,6,FALSE)</f>
        <v>18</v>
      </c>
      <c r="G17" s="65">
        <f>VLOOKUP(A17,[1]kepletek!$A$3:$N$16,7,FALSE)</f>
        <v>107</v>
      </c>
      <c r="H17" s="66" t="s">
        <v>23</v>
      </c>
      <c r="I17" s="67">
        <f>VLOOKUP(A17,[1]kepletek!$A$3:$N$16,9,FALSE)</f>
        <v>169</v>
      </c>
      <c r="J17" s="65">
        <f>VLOOKUP(A17,[1]kepletek!$A$3:$N$16,10,FALSE)</f>
        <v>63.5</v>
      </c>
      <c r="K17" s="66" t="s">
        <v>23</v>
      </c>
      <c r="L17" s="67">
        <f>VLOOKUP(A17,[1]kepletek!$A$3:$N$16,12,FALSE)</f>
        <v>120.5</v>
      </c>
      <c r="M17" s="64">
        <f>VLOOKUP(A17,[1]kepletek!$A$3:$N$16,14,FALSE)</f>
        <v>0</v>
      </c>
      <c r="N17" s="68">
        <f>VLOOKUP(A17,[1]kepletek!$A$3:$N$16,13,FALSE)</f>
        <v>10</v>
      </c>
      <c r="O17" s="44"/>
    </row>
    <row r="18" spans="1:15" x14ac:dyDescent="0.25">
      <c r="O18" s="4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1"/>
  <sheetViews>
    <sheetView showGridLines="0" tabSelected="1" workbookViewId="0">
      <selection activeCell="C39" sqref="C39"/>
    </sheetView>
  </sheetViews>
  <sheetFormatPr defaultRowHeight="15" x14ac:dyDescent="0.25"/>
  <cols>
    <col min="2" max="2" width="19.7109375" customWidth="1"/>
    <col min="3" max="6" width="5" customWidth="1"/>
    <col min="7" max="7" width="1" customWidth="1"/>
    <col min="8" max="8" width="5" customWidth="1"/>
    <col min="9" max="9" width="19.7109375" customWidth="1"/>
    <col min="10" max="11" width="5" customWidth="1"/>
    <col min="12" max="12" width="6.42578125" customWidth="1"/>
    <col min="13" max="13" width="5.28515625" customWidth="1"/>
    <col min="14" max="14" width="19.7109375" customWidth="1"/>
    <col min="15" max="15" width="6.28515625" customWidth="1"/>
    <col min="16" max="18" width="5" customWidth="1"/>
    <col min="19" max="19" width="1" customWidth="1"/>
    <col min="20" max="20" width="5" customWidth="1"/>
    <col min="21" max="21" width="19.7109375" customWidth="1"/>
    <col min="22" max="23" width="5" customWidth="1"/>
    <col min="24" max="24" width="6.140625" customWidth="1"/>
    <col min="258" max="258" width="19.7109375" customWidth="1"/>
    <col min="259" max="262" width="5" customWidth="1"/>
    <col min="263" max="263" width="1" customWidth="1"/>
    <col min="264" max="264" width="5" customWidth="1"/>
    <col min="265" max="265" width="19.7109375" customWidth="1"/>
    <col min="266" max="267" width="5" customWidth="1"/>
    <col min="268" max="268" width="6.42578125" customWidth="1"/>
    <col min="269" max="269" width="5.28515625" customWidth="1"/>
    <col min="270" max="270" width="19.7109375" customWidth="1"/>
    <col min="271" max="271" width="6.28515625" customWidth="1"/>
    <col min="272" max="274" width="5" customWidth="1"/>
    <col min="275" max="275" width="1" customWidth="1"/>
    <col min="276" max="276" width="5" customWidth="1"/>
    <col min="277" max="277" width="19.7109375" customWidth="1"/>
    <col min="278" max="279" width="5" customWidth="1"/>
    <col min="280" max="280" width="6.140625" customWidth="1"/>
    <col min="514" max="514" width="19.7109375" customWidth="1"/>
    <col min="515" max="518" width="5" customWidth="1"/>
    <col min="519" max="519" width="1" customWidth="1"/>
    <col min="520" max="520" width="5" customWidth="1"/>
    <col min="521" max="521" width="19.7109375" customWidth="1"/>
    <col min="522" max="523" width="5" customWidth="1"/>
    <col min="524" max="524" width="6.42578125" customWidth="1"/>
    <col min="525" max="525" width="5.28515625" customWidth="1"/>
    <col min="526" max="526" width="19.7109375" customWidth="1"/>
    <col min="527" max="527" width="6.28515625" customWidth="1"/>
    <col min="528" max="530" width="5" customWidth="1"/>
    <col min="531" max="531" width="1" customWidth="1"/>
    <col min="532" max="532" width="5" customWidth="1"/>
    <col min="533" max="533" width="19.7109375" customWidth="1"/>
    <col min="534" max="535" width="5" customWidth="1"/>
    <col min="536" max="536" width="6.140625" customWidth="1"/>
    <col min="770" max="770" width="19.7109375" customWidth="1"/>
    <col min="771" max="774" width="5" customWidth="1"/>
    <col min="775" max="775" width="1" customWidth="1"/>
    <col min="776" max="776" width="5" customWidth="1"/>
    <col min="777" max="777" width="19.7109375" customWidth="1"/>
    <col min="778" max="779" width="5" customWidth="1"/>
    <col min="780" max="780" width="6.42578125" customWidth="1"/>
    <col min="781" max="781" width="5.28515625" customWidth="1"/>
    <col min="782" max="782" width="19.7109375" customWidth="1"/>
    <col min="783" max="783" width="6.28515625" customWidth="1"/>
    <col min="784" max="786" width="5" customWidth="1"/>
    <col min="787" max="787" width="1" customWidth="1"/>
    <col min="788" max="788" width="5" customWidth="1"/>
    <col min="789" max="789" width="19.7109375" customWidth="1"/>
    <col min="790" max="791" width="5" customWidth="1"/>
    <col min="792" max="792" width="6.140625" customWidth="1"/>
    <col min="1026" max="1026" width="19.7109375" customWidth="1"/>
    <col min="1027" max="1030" width="5" customWidth="1"/>
    <col min="1031" max="1031" width="1" customWidth="1"/>
    <col min="1032" max="1032" width="5" customWidth="1"/>
    <col min="1033" max="1033" width="19.7109375" customWidth="1"/>
    <col min="1034" max="1035" width="5" customWidth="1"/>
    <col min="1036" max="1036" width="6.42578125" customWidth="1"/>
    <col min="1037" max="1037" width="5.28515625" customWidth="1"/>
    <col min="1038" max="1038" width="19.7109375" customWidth="1"/>
    <col min="1039" max="1039" width="6.28515625" customWidth="1"/>
    <col min="1040" max="1042" width="5" customWidth="1"/>
    <col min="1043" max="1043" width="1" customWidth="1"/>
    <col min="1044" max="1044" width="5" customWidth="1"/>
    <col min="1045" max="1045" width="19.7109375" customWidth="1"/>
    <col min="1046" max="1047" width="5" customWidth="1"/>
    <col min="1048" max="1048" width="6.140625" customWidth="1"/>
    <col min="1282" max="1282" width="19.7109375" customWidth="1"/>
    <col min="1283" max="1286" width="5" customWidth="1"/>
    <col min="1287" max="1287" width="1" customWidth="1"/>
    <col min="1288" max="1288" width="5" customWidth="1"/>
    <col min="1289" max="1289" width="19.7109375" customWidth="1"/>
    <col min="1290" max="1291" width="5" customWidth="1"/>
    <col min="1292" max="1292" width="6.42578125" customWidth="1"/>
    <col min="1293" max="1293" width="5.28515625" customWidth="1"/>
    <col min="1294" max="1294" width="19.7109375" customWidth="1"/>
    <col min="1295" max="1295" width="6.28515625" customWidth="1"/>
    <col min="1296" max="1298" width="5" customWidth="1"/>
    <col min="1299" max="1299" width="1" customWidth="1"/>
    <col min="1300" max="1300" width="5" customWidth="1"/>
    <col min="1301" max="1301" width="19.7109375" customWidth="1"/>
    <col min="1302" max="1303" width="5" customWidth="1"/>
    <col min="1304" max="1304" width="6.140625" customWidth="1"/>
    <col min="1538" max="1538" width="19.7109375" customWidth="1"/>
    <col min="1539" max="1542" width="5" customWidth="1"/>
    <col min="1543" max="1543" width="1" customWidth="1"/>
    <col min="1544" max="1544" width="5" customWidth="1"/>
    <col min="1545" max="1545" width="19.7109375" customWidth="1"/>
    <col min="1546" max="1547" width="5" customWidth="1"/>
    <col min="1548" max="1548" width="6.42578125" customWidth="1"/>
    <col min="1549" max="1549" width="5.28515625" customWidth="1"/>
    <col min="1550" max="1550" width="19.7109375" customWidth="1"/>
    <col min="1551" max="1551" width="6.28515625" customWidth="1"/>
    <col min="1552" max="1554" width="5" customWidth="1"/>
    <col min="1555" max="1555" width="1" customWidth="1"/>
    <col min="1556" max="1556" width="5" customWidth="1"/>
    <col min="1557" max="1557" width="19.7109375" customWidth="1"/>
    <col min="1558" max="1559" width="5" customWidth="1"/>
    <col min="1560" max="1560" width="6.140625" customWidth="1"/>
    <col min="1794" max="1794" width="19.7109375" customWidth="1"/>
    <col min="1795" max="1798" width="5" customWidth="1"/>
    <col min="1799" max="1799" width="1" customWidth="1"/>
    <col min="1800" max="1800" width="5" customWidth="1"/>
    <col min="1801" max="1801" width="19.7109375" customWidth="1"/>
    <col min="1802" max="1803" width="5" customWidth="1"/>
    <col min="1804" max="1804" width="6.42578125" customWidth="1"/>
    <col min="1805" max="1805" width="5.28515625" customWidth="1"/>
    <col min="1806" max="1806" width="19.7109375" customWidth="1"/>
    <col min="1807" max="1807" width="6.28515625" customWidth="1"/>
    <col min="1808" max="1810" width="5" customWidth="1"/>
    <col min="1811" max="1811" width="1" customWidth="1"/>
    <col min="1812" max="1812" width="5" customWidth="1"/>
    <col min="1813" max="1813" width="19.7109375" customWidth="1"/>
    <col min="1814" max="1815" width="5" customWidth="1"/>
    <col min="1816" max="1816" width="6.140625" customWidth="1"/>
    <col min="2050" max="2050" width="19.7109375" customWidth="1"/>
    <col min="2051" max="2054" width="5" customWidth="1"/>
    <col min="2055" max="2055" width="1" customWidth="1"/>
    <col min="2056" max="2056" width="5" customWidth="1"/>
    <col min="2057" max="2057" width="19.7109375" customWidth="1"/>
    <col min="2058" max="2059" width="5" customWidth="1"/>
    <col min="2060" max="2060" width="6.42578125" customWidth="1"/>
    <col min="2061" max="2061" width="5.28515625" customWidth="1"/>
    <col min="2062" max="2062" width="19.7109375" customWidth="1"/>
    <col min="2063" max="2063" width="6.28515625" customWidth="1"/>
    <col min="2064" max="2066" width="5" customWidth="1"/>
    <col min="2067" max="2067" width="1" customWidth="1"/>
    <col min="2068" max="2068" width="5" customWidth="1"/>
    <col min="2069" max="2069" width="19.7109375" customWidth="1"/>
    <col min="2070" max="2071" width="5" customWidth="1"/>
    <col min="2072" max="2072" width="6.140625" customWidth="1"/>
    <col min="2306" max="2306" width="19.7109375" customWidth="1"/>
    <col min="2307" max="2310" width="5" customWidth="1"/>
    <col min="2311" max="2311" width="1" customWidth="1"/>
    <col min="2312" max="2312" width="5" customWidth="1"/>
    <col min="2313" max="2313" width="19.7109375" customWidth="1"/>
    <col min="2314" max="2315" width="5" customWidth="1"/>
    <col min="2316" max="2316" width="6.42578125" customWidth="1"/>
    <col min="2317" max="2317" width="5.28515625" customWidth="1"/>
    <col min="2318" max="2318" width="19.7109375" customWidth="1"/>
    <col min="2319" max="2319" width="6.28515625" customWidth="1"/>
    <col min="2320" max="2322" width="5" customWidth="1"/>
    <col min="2323" max="2323" width="1" customWidth="1"/>
    <col min="2324" max="2324" width="5" customWidth="1"/>
    <col min="2325" max="2325" width="19.7109375" customWidth="1"/>
    <col min="2326" max="2327" width="5" customWidth="1"/>
    <col min="2328" max="2328" width="6.140625" customWidth="1"/>
    <col min="2562" max="2562" width="19.7109375" customWidth="1"/>
    <col min="2563" max="2566" width="5" customWidth="1"/>
    <col min="2567" max="2567" width="1" customWidth="1"/>
    <col min="2568" max="2568" width="5" customWidth="1"/>
    <col min="2569" max="2569" width="19.7109375" customWidth="1"/>
    <col min="2570" max="2571" width="5" customWidth="1"/>
    <col min="2572" max="2572" width="6.42578125" customWidth="1"/>
    <col min="2573" max="2573" width="5.28515625" customWidth="1"/>
    <col min="2574" max="2574" width="19.7109375" customWidth="1"/>
    <col min="2575" max="2575" width="6.28515625" customWidth="1"/>
    <col min="2576" max="2578" width="5" customWidth="1"/>
    <col min="2579" max="2579" width="1" customWidth="1"/>
    <col min="2580" max="2580" width="5" customWidth="1"/>
    <col min="2581" max="2581" width="19.7109375" customWidth="1"/>
    <col min="2582" max="2583" width="5" customWidth="1"/>
    <col min="2584" max="2584" width="6.140625" customWidth="1"/>
    <col min="2818" max="2818" width="19.7109375" customWidth="1"/>
    <col min="2819" max="2822" width="5" customWidth="1"/>
    <col min="2823" max="2823" width="1" customWidth="1"/>
    <col min="2824" max="2824" width="5" customWidth="1"/>
    <col min="2825" max="2825" width="19.7109375" customWidth="1"/>
    <col min="2826" max="2827" width="5" customWidth="1"/>
    <col min="2828" max="2828" width="6.42578125" customWidth="1"/>
    <col min="2829" max="2829" width="5.28515625" customWidth="1"/>
    <col min="2830" max="2830" width="19.7109375" customWidth="1"/>
    <col min="2831" max="2831" width="6.28515625" customWidth="1"/>
    <col min="2832" max="2834" width="5" customWidth="1"/>
    <col min="2835" max="2835" width="1" customWidth="1"/>
    <col min="2836" max="2836" width="5" customWidth="1"/>
    <col min="2837" max="2837" width="19.7109375" customWidth="1"/>
    <col min="2838" max="2839" width="5" customWidth="1"/>
    <col min="2840" max="2840" width="6.140625" customWidth="1"/>
    <col min="3074" max="3074" width="19.7109375" customWidth="1"/>
    <col min="3075" max="3078" width="5" customWidth="1"/>
    <col min="3079" max="3079" width="1" customWidth="1"/>
    <col min="3080" max="3080" width="5" customWidth="1"/>
    <col min="3081" max="3081" width="19.7109375" customWidth="1"/>
    <col min="3082" max="3083" width="5" customWidth="1"/>
    <col min="3084" max="3084" width="6.42578125" customWidth="1"/>
    <col min="3085" max="3085" width="5.28515625" customWidth="1"/>
    <col min="3086" max="3086" width="19.7109375" customWidth="1"/>
    <col min="3087" max="3087" width="6.28515625" customWidth="1"/>
    <col min="3088" max="3090" width="5" customWidth="1"/>
    <col min="3091" max="3091" width="1" customWidth="1"/>
    <col min="3092" max="3092" width="5" customWidth="1"/>
    <col min="3093" max="3093" width="19.7109375" customWidth="1"/>
    <col min="3094" max="3095" width="5" customWidth="1"/>
    <col min="3096" max="3096" width="6.140625" customWidth="1"/>
    <col min="3330" max="3330" width="19.7109375" customWidth="1"/>
    <col min="3331" max="3334" width="5" customWidth="1"/>
    <col min="3335" max="3335" width="1" customWidth="1"/>
    <col min="3336" max="3336" width="5" customWidth="1"/>
    <col min="3337" max="3337" width="19.7109375" customWidth="1"/>
    <col min="3338" max="3339" width="5" customWidth="1"/>
    <col min="3340" max="3340" width="6.42578125" customWidth="1"/>
    <col min="3341" max="3341" width="5.28515625" customWidth="1"/>
    <col min="3342" max="3342" width="19.7109375" customWidth="1"/>
    <col min="3343" max="3343" width="6.28515625" customWidth="1"/>
    <col min="3344" max="3346" width="5" customWidth="1"/>
    <col min="3347" max="3347" width="1" customWidth="1"/>
    <col min="3348" max="3348" width="5" customWidth="1"/>
    <col min="3349" max="3349" width="19.7109375" customWidth="1"/>
    <col min="3350" max="3351" width="5" customWidth="1"/>
    <col min="3352" max="3352" width="6.140625" customWidth="1"/>
    <col min="3586" max="3586" width="19.7109375" customWidth="1"/>
    <col min="3587" max="3590" width="5" customWidth="1"/>
    <col min="3591" max="3591" width="1" customWidth="1"/>
    <col min="3592" max="3592" width="5" customWidth="1"/>
    <col min="3593" max="3593" width="19.7109375" customWidth="1"/>
    <col min="3594" max="3595" width="5" customWidth="1"/>
    <col min="3596" max="3596" width="6.42578125" customWidth="1"/>
    <col min="3597" max="3597" width="5.28515625" customWidth="1"/>
    <col min="3598" max="3598" width="19.7109375" customWidth="1"/>
    <col min="3599" max="3599" width="6.28515625" customWidth="1"/>
    <col min="3600" max="3602" width="5" customWidth="1"/>
    <col min="3603" max="3603" width="1" customWidth="1"/>
    <col min="3604" max="3604" width="5" customWidth="1"/>
    <col min="3605" max="3605" width="19.7109375" customWidth="1"/>
    <col min="3606" max="3607" width="5" customWidth="1"/>
    <col min="3608" max="3608" width="6.140625" customWidth="1"/>
    <col min="3842" max="3842" width="19.7109375" customWidth="1"/>
    <col min="3843" max="3846" width="5" customWidth="1"/>
    <col min="3847" max="3847" width="1" customWidth="1"/>
    <col min="3848" max="3848" width="5" customWidth="1"/>
    <col min="3849" max="3849" width="19.7109375" customWidth="1"/>
    <col min="3850" max="3851" width="5" customWidth="1"/>
    <col min="3852" max="3852" width="6.42578125" customWidth="1"/>
    <col min="3853" max="3853" width="5.28515625" customWidth="1"/>
    <col min="3854" max="3854" width="19.7109375" customWidth="1"/>
    <col min="3855" max="3855" width="6.28515625" customWidth="1"/>
    <col min="3856" max="3858" width="5" customWidth="1"/>
    <col min="3859" max="3859" width="1" customWidth="1"/>
    <col min="3860" max="3860" width="5" customWidth="1"/>
    <col min="3861" max="3861" width="19.7109375" customWidth="1"/>
    <col min="3862" max="3863" width="5" customWidth="1"/>
    <col min="3864" max="3864" width="6.140625" customWidth="1"/>
    <col min="4098" max="4098" width="19.7109375" customWidth="1"/>
    <col min="4099" max="4102" width="5" customWidth="1"/>
    <col min="4103" max="4103" width="1" customWidth="1"/>
    <col min="4104" max="4104" width="5" customWidth="1"/>
    <col min="4105" max="4105" width="19.7109375" customWidth="1"/>
    <col min="4106" max="4107" width="5" customWidth="1"/>
    <col min="4108" max="4108" width="6.42578125" customWidth="1"/>
    <col min="4109" max="4109" width="5.28515625" customWidth="1"/>
    <col min="4110" max="4110" width="19.7109375" customWidth="1"/>
    <col min="4111" max="4111" width="6.28515625" customWidth="1"/>
    <col min="4112" max="4114" width="5" customWidth="1"/>
    <col min="4115" max="4115" width="1" customWidth="1"/>
    <col min="4116" max="4116" width="5" customWidth="1"/>
    <col min="4117" max="4117" width="19.7109375" customWidth="1"/>
    <col min="4118" max="4119" width="5" customWidth="1"/>
    <col min="4120" max="4120" width="6.140625" customWidth="1"/>
    <col min="4354" max="4354" width="19.7109375" customWidth="1"/>
    <col min="4355" max="4358" width="5" customWidth="1"/>
    <col min="4359" max="4359" width="1" customWidth="1"/>
    <col min="4360" max="4360" width="5" customWidth="1"/>
    <col min="4361" max="4361" width="19.7109375" customWidth="1"/>
    <col min="4362" max="4363" width="5" customWidth="1"/>
    <col min="4364" max="4364" width="6.42578125" customWidth="1"/>
    <col min="4365" max="4365" width="5.28515625" customWidth="1"/>
    <col min="4366" max="4366" width="19.7109375" customWidth="1"/>
    <col min="4367" max="4367" width="6.28515625" customWidth="1"/>
    <col min="4368" max="4370" width="5" customWidth="1"/>
    <col min="4371" max="4371" width="1" customWidth="1"/>
    <col min="4372" max="4372" width="5" customWidth="1"/>
    <col min="4373" max="4373" width="19.7109375" customWidth="1"/>
    <col min="4374" max="4375" width="5" customWidth="1"/>
    <col min="4376" max="4376" width="6.140625" customWidth="1"/>
    <col min="4610" max="4610" width="19.7109375" customWidth="1"/>
    <col min="4611" max="4614" width="5" customWidth="1"/>
    <col min="4615" max="4615" width="1" customWidth="1"/>
    <col min="4616" max="4616" width="5" customWidth="1"/>
    <col min="4617" max="4617" width="19.7109375" customWidth="1"/>
    <col min="4618" max="4619" width="5" customWidth="1"/>
    <col min="4620" max="4620" width="6.42578125" customWidth="1"/>
    <col min="4621" max="4621" width="5.28515625" customWidth="1"/>
    <col min="4622" max="4622" width="19.7109375" customWidth="1"/>
    <col min="4623" max="4623" width="6.28515625" customWidth="1"/>
    <col min="4624" max="4626" width="5" customWidth="1"/>
    <col min="4627" max="4627" width="1" customWidth="1"/>
    <col min="4628" max="4628" width="5" customWidth="1"/>
    <col min="4629" max="4629" width="19.7109375" customWidth="1"/>
    <col min="4630" max="4631" width="5" customWidth="1"/>
    <col min="4632" max="4632" width="6.140625" customWidth="1"/>
    <col min="4866" max="4866" width="19.7109375" customWidth="1"/>
    <col min="4867" max="4870" width="5" customWidth="1"/>
    <col min="4871" max="4871" width="1" customWidth="1"/>
    <col min="4872" max="4872" width="5" customWidth="1"/>
    <col min="4873" max="4873" width="19.7109375" customWidth="1"/>
    <col min="4874" max="4875" width="5" customWidth="1"/>
    <col min="4876" max="4876" width="6.42578125" customWidth="1"/>
    <col min="4877" max="4877" width="5.28515625" customWidth="1"/>
    <col min="4878" max="4878" width="19.7109375" customWidth="1"/>
    <col min="4879" max="4879" width="6.28515625" customWidth="1"/>
    <col min="4880" max="4882" width="5" customWidth="1"/>
    <col min="4883" max="4883" width="1" customWidth="1"/>
    <col min="4884" max="4884" width="5" customWidth="1"/>
    <col min="4885" max="4885" width="19.7109375" customWidth="1"/>
    <col min="4886" max="4887" width="5" customWidth="1"/>
    <col min="4888" max="4888" width="6.140625" customWidth="1"/>
    <col min="5122" max="5122" width="19.7109375" customWidth="1"/>
    <col min="5123" max="5126" width="5" customWidth="1"/>
    <col min="5127" max="5127" width="1" customWidth="1"/>
    <col min="5128" max="5128" width="5" customWidth="1"/>
    <col min="5129" max="5129" width="19.7109375" customWidth="1"/>
    <col min="5130" max="5131" width="5" customWidth="1"/>
    <col min="5132" max="5132" width="6.42578125" customWidth="1"/>
    <col min="5133" max="5133" width="5.28515625" customWidth="1"/>
    <col min="5134" max="5134" width="19.7109375" customWidth="1"/>
    <col min="5135" max="5135" width="6.28515625" customWidth="1"/>
    <col min="5136" max="5138" width="5" customWidth="1"/>
    <col min="5139" max="5139" width="1" customWidth="1"/>
    <col min="5140" max="5140" width="5" customWidth="1"/>
    <col min="5141" max="5141" width="19.7109375" customWidth="1"/>
    <col min="5142" max="5143" width="5" customWidth="1"/>
    <col min="5144" max="5144" width="6.140625" customWidth="1"/>
    <col min="5378" max="5378" width="19.7109375" customWidth="1"/>
    <col min="5379" max="5382" width="5" customWidth="1"/>
    <col min="5383" max="5383" width="1" customWidth="1"/>
    <col min="5384" max="5384" width="5" customWidth="1"/>
    <col min="5385" max="5385" width="19.7109375" customWidth="1"/>
    <col min="5386" max="5387" width="5" customWidth="1"/>
    <col min="5388" max="5388" width="6.42578125" customWidth="1"/>
    <col min="5389" max="5389" width="5.28515625" customWidth="1"/>
    <col min="5390" max="5390" width="19.7109375" customWidth="1"/>
    <col min="5391" max="5391" width="6.28515625" customWidth="1"/>
    <col min="5392" max="5394" width="5" customWidth="1"/>
    <col min="5395" max="5395" width="1" customWidth="1"/>
    <col min="5396" max="5396" width="5" customWidth="1"/>
    <col min="5397" max="5397" width="19.7109375" customWidth="1"/>
    <col min="5398" max="5399" width="5" customWidth="1"/>
    <col min="5400" max="5400" width="6.140625" customWidth="1"/>
    <col min="5634" max="5634" width="19.7109375" customWidth="1"/>
    <col min="5635" max="5638" width="5" customWidth="1"/>
    <col min="5639" max="5639" width="1" customWidth="1"/>
    <col min="5640" max="5640" width="5" customWidth="1"/>
    <col min="5641" max="5641" width="19.7109375" customWidth="1"/>
    <col min="5642" max="5643" width="5" customWidth="1"/>
    <col min="5644" max="5644" width="6.42578125" customWidth="1"/>
    <col min="5645" max="5645" width="5.28515625" customWidth="1"/>
    <col min="5646" max="5646" width="19.7109375" customWidth="1"/>
    <col min="5647" max="5647" width="6.28515625" customWidth="1"/>
    <col min="5648" max="5650" width="5" customWidth="1"/>
    <col min="5651" max="5651" width="1" customWidth="1"/>
    <col min="5652" max="5652" width="5" customWidth="1"/>
    <col min="5653" max="5653" width="19.7109375" customWidth="1"/>
    <col min="5654" max="5655" width="5" customWidth="1"/>
    <col min="5656" max="5656" width="6.140625" customWidth="1"/>
    <col min="5890" max="5890" width="19.7109375" customWidth="1"/>
    <col min="5891" max="5894" width="5" customWidth="1"/>
    <col min="5895" max="5895" width="1" customWidth="1"/>
    <col min="5896" max="5896" width="5" customWidth="1"/>
    <col min="5897" max="5897" width="19.7109375" customWidth="1"/>
    <col min="5898" max="5899" width="5" customWidth="1"/>
    <col min="5900" max="5900" width="6.42578125" customWidth="1"/>
    <col min="5901" max="5901" width="5.28515625" customWidth="1"/>
    <col min="5902" max="5902" width="19.7109375" customWidth="1"/>
    <col min="5903" max="5903" width="6.28515625" customWidth="1"/>
    <col min="5904" max="5906" width="5" customWidth="1"/>
    <col min="5907" max="5907" width="1" customWidth="1"/>
    <col min="5908" max="5908" width="5" customWidth="1"/>
    <col min="5909" max="5909" width="19.7109375" customWidth="1"/>
    <col min="5910" max="5911" width="5" customWidth="1"/>
    <col min="5912" max="5912" width="6.140625" customWidth="1"/>
    <col min="6146" max="6146" width="19.7109375" customWidth="1"/>
    <col min="6147" max="6150" width="5" customWidth="1"/>
    <col min="6151" max="6151" width="1" customWidth="1"/>
    <col min="6152" max="6152" width="5" customWidth="1"/>
    <col min="6153" max="6153" width="19.7109375" customWidth="1"/>
    <col min="6154" max="6155" width="5" customWidth="1"/>
    <col min="6156" max="6156" width="6.42578125" customWidth="1"/>
    <col min="6157" max="6157" width="5.28515625" customWidth="1"/>
    <col min="6158" max="6158" width="19.7109375" customWidth="1"/>
    <col min="6159" max="6159" width="6.28515625" customWidth="1"/>
    <col min="6160" max="6162" width="5" customWidth="1"/>
    <col min="6163" max="6163" width="1" customWidth="1"/>
    <col min="6164" max="6164" width="5" customWidth="1"/>
    <col min="6165" max="6165" width="19.7109375" customWidth="1"/>
    <col min="6166" max="6167" width="5" customWidth="1"/>
    <col min="6168" max="6168" width="6.140625" customWidth="1"/>
    <col min="6402" max="6402" width="19.7109375" customWidth="1"/>
    <col min="6403" max="6406" width="5" customWidth="1"/>
    <col min="6407" max="6407" width="1" customWidth="1"/>
    <col min="6408" max="6408" width="5" customWidth="1"/>
    <col min="6409" max="6409" width="19.7109375" customWidth="1"/>
    <col min="6410" max="6411" width="5" customWidth="1"/>
    <col min="6412" max="6412" width="6.42578125" customWidth="1"/>
    <col min="6413" max="6413" width="5.28515625" customWidth="1"/>
    <col min="6414" max="6414" width="19.7109375" customWidth="1"/>
    <col min="6415" max="6415" width="6.28515625" customWidth="1"/>
    <col min="6416" max="6418" width="5" customWidth="1"/>
    <col min="6419" max="6419" width="1" customWidth="1"/>
    <col min="6420" max="6420" width="5" customWidth="1"/>
    <col min="6421" max="6421" width="19.7109375" customWidth="1"/>
    <col min="6422" max="6423" width="5" customWidth="1"/>
    <col min="6424" max="6424" width="6.140625" customWidth="1"/>
    <col min="6658" max="6658" width="19.7109375" customWidth="1"/>
    <col min="6659" max="6662" width="5" customWidth="1"/>
    <col min="6663" max="6663" width="1" customWidth="1"/>
    <col min="6664" max="6664" width="5" customWidth="1"/>
    <col min="6665" max="6665" width="19.7109375" customWidth="1"/>
    <col min="6666" max="6667" width="5" customWidth="1"/>
    <col min="6668" max="6668" width="6.42578125" customWidth="1"/>
    <col min="6669" max="6669" width="5.28515625" customWidth="1"/>
    <col min="6670" max="6670" width="19.7109375" customWidth="1"/>
    <col min="6671" max="6671" width="6.28515625" customWidth="1"/>
    <col min="6672" max="6674" width="5" customWidth="1"/>
    <col min="6675" max="6675" width="1" customWidth="1"/>
    <col min="6676" max="6676" width="5" customWidth="1"/>
    <col min="6677" max="6677" width="19.7109375" customWidth="1"/>
    <col min="6678" max="6679" width="5" customWidth="1"/>
    <col min="6680" max="6680" width="6.140625" customWidth="1"/>
    <col min="6914" max="6914" width="19.7109375" customWidth="1"/>
    <col min="6915" max="6918" width="5" customWidth="1"/>
    <col min="6919" max="6919" width="1" customWidth="1"/>
    <col min="6920" max="6920" width="5" customWidth="1"/>
    <col min="6921" max="6921" width="19.7109375" customWidth="1"/>
    <col min="6922" max="6923" width="5" customWidth="1"/>
    <col min="6924" max="6924" width="6.42578125" customWidth="1"/>
    <col min="6925" max="6925" width="5.28515625" customWidth="1"/>
    <col min="6926" max="6926" width="19.7109375" customWidth="1"/>
    <col min="6927" max="6927" width="6.28515625" customWidth="1"/>
    <col min="6928" max="6930" width="5" customWidth="1"/>
    <col min="6931" max="6931" width="1" customWidth="1"/>
    <col min="6932" max="6932" width="5" customWidth="1"/>
    <col min="6933" max="6933" width="19.7109375" customWidth="1"/>
    <col min="6934" max="6935" width="5" customWidth="1"/>
    <col min="6936" max="6936" width="6.140625" customWidth="1"/>
    <col min="7170" max="7170" width="19.7109375" customWidth="1"/>
    <col min="7171" max="7174" width="5" customWidth="1"/>
    <col min="7175" max="7175" width="1" customWidth="1"/>
    <col min="7176" max="7176" width="5" customWidth="1"/>
    <col min="7177" max="7177" width="19.7109375" customWidth="1"/>
    <col min="7178" max="7179" width="5" customWidth="1"/>
    <col min="7180" max="7180" width="6.42578125" customWidth="1"/>
    <col min="7181" max="7181" width="5.28515625" customWidth="1"/>
    <col min="7182" max="7182" width="19.7109375" customWidth="1"/>
    <col min="7183" max="7183" width="6.28515625" customWidth="1"/>
    <col min="7184" max="7186" width="5" customWidth="1"/>
    <col min="7187" max="7187" width="1" customWidth="1"/>
    <col min="7188" max="7188" width="5" customWidth="1"/>
    <col min="7189" max="7189" width="19.7109375" customWidth="1"/>
    <col min="7190" max="7191" width="5" customWidth="1"/>
    <col min="7192" max="7192" width="6.140625" customWidth="1"/>
    <col min="7426" max="7426" width="19.7109375" customWidth="1"/>
    <col min="7427" max="7430" width="5" customWidth="1"/>
    <col min="7431" max="7431" width="1" customWidth="1"/>
    <col min="7432" max="7432" width="5" customWidth="1"/>
    <col min="7433" max="7433" width="19.7109375" customWidth="1"/>
    <col min="7434" max="7435" width="5" customWidth="1"/>
    <col min="7436" max="7436" width="6.42578125" customWidth="1"/>
    <col min="7437" max="7437" width="5.28515625" customWidth="1"/>
    <col min="7438" max="7438" width="19.7109375" customWidth="1"/>
    <col min="7439" max="7439" width="6.28515625" customWidth="1"/>
    <col min="7440" max="7442" width="5" customWidth="1"/>
    <col min="7443" max="7443" width="1" customWidth="1"/>
    <col min="7444" max="7444" width="5" customWidth="1"/>
    <col min="7445" max="7445" width="19.7109375" customWidth="1"/>
    <col min="7446" max="7447" width="5" customWidth="1"/>
    <col min="7448" max="7448" width="6.140625" customWidth="1"/>
    <col min="7682" max="7682" width="19.7109375" customWidth="1"/>
    <col min="7683" max="7686" width="5" customWidth="1"/>
    <col min="7687" max="7687" width="1" customWidth="1"/>
    <col min="7688" max="7688" width="5" customWidth="1"/>
    <col min="7689" max="7689" width="19.7109375" customWidth="1"/>
    <col min="7690" max="7691" width="5" customWidth="1"/>
    <col min="7692" max="7692" width="6.42578125" customWidth="1"/>
    <col min="7693" max="7693" width="5.28515625" customWidth="1"/>
    <col min="7694" max="7694" width="19.7109375" customWidth="1"/>
    <col min="7695" max="7695" width="6.28515625" customWidth="1"/>
    <col min="7696" max="7698" width="5" customWidth="1"/>
    <col min="7699" max="7699" width="1" customWidth="1"/>
    <col min="7700" max="7700" width="5" customWidth="1"/>
    <col min="7701" max="7701" width="19.7109375" customWidth="1"/>
    <col min="7702" max="7703" width="5" customWidth="1"/>
    <col min="7704" max="7704" width="6.140625" customWidth="1"/>
    <col min="7938" max="7938" width="19.7109375" customWidth="1"/>
    <col min="7939" max="7942" width="5" customWidth="1"/>
    <col min="7943" max="7943" width="1" customWidth="1"/>
    <col min="7944" max="7944" width="5" customWidth="1"/>
    <col min="7945" max="7945" width="19.7109375" customWidth="1"/>
    <col min="7946" max="7947" width="5" customWidth="1"/>
    <col min="7948" max="7948" width="6.42578125" customWidth="1"/>
    <col min="7949" max="7949" width="5.28515625" customWidth="1"/>
    <col min="7950" max="7950" width="19.7109375" customWidth="1"/>
    <col min="7951" max="7951" width="6.28515625" customWidth="1"/>
    <col min="7952" max="7954" width="5" customWidth="1"/>
    <col min="7955" max="7955" width="1" customWidth="1"/>
    <col min="7956" max="7956" width="5" customWidth="1"/>
    <col min="7957" max="7957" width="19.7109375" customWidth="1"/>
    <col min="7958" max="7959" width="5" customWidth="1"/>
    <col min="7960" max="7960" width="6.140625" customWidth="1"/>
    <col min="8194" max="8194" width="19.7109375" customWidth="1"/>
    <col min="8195" max="8198" width="5" customWidth="1"/>
    <col min="8199" max="8199" width="1" customWidth="1"/>
    <col min="8200" max="8200" width="5" customWidth="1"/>
    <col min="8201" max="8201" width="19.7109375" customWidth="1"/>
    <col min="8202" max="8203" width="5" customWidth="1"/>
    <col min="8204" max="8204" width="6.42578125" customWidth="1"/>
    <col min="8205" max="8205" width="5.28515625" customWidth="1"/>
    <col min="8206" max="8206" width="19.7109375" customWidth="1"/>
    <col min="8207" max="8207" width="6.28515625" customWidth="1"/>
    <col min="8208" max="8210" width="5" customWidth="1"/>
    <col min="8211" max="8211" width="1" customWidth="1"/>
    <col min="8212" max="8212" width="5" customWidth="1"/>
    <col min="8213" max="8213" width="19.7109375" customWidth="1"/>
    <col min="8214" max="8215" width="5" customWidth="1"/>
    <col min="8216" max="8216" width="6.140625" customWidth="1"/>
    <col min="8450" max="8450" width="19.7109375" customWidth="1"/>
    <col min="8451" max="8454" width="5" customWidth="1"/>
    <col min="8455" max="8455" width="1" customWidth="1"/>
    <col min="8456" max="8456" width="5" customWidth="1"/>
    <col min="8457" max="8457" width="19.7109375" customWidth="1"/>
    <col min="8458" max="8459" width="5" customWidth="1"/>
    <col min="8460" max="8460" width="6.42578125" customWidth="1"/>
    <col min="8461" max="8461" width="5.28515625" customWidth="1"/>
    <col min="8462" max="8462" width="19.7109375" customWidth="1"/>
    <col min="8463" max="8463" width="6.28515625" customWidth="1"/>
    <col min="8464" max="8466" width="5" customWidth="1"/>
    <col min="8467" max="8467" width="1" customWidth="1"/>
    <col min="8468" max="8468" width="5" customWidth="1"/>
    <col min="8469" max="8469" width="19.7109375" customWidth="1"/>
    <col min="8470" max="8471" width="5" customWidth="1"/>
    <col min="8472" max="8472" width="6.140625" customWidth="1"/>
    <col min="8706" max="8706" width="19.7109375" customWidth="1"/>
    <col min="8707" max="8710" width="5" customWidth="1"/>
    <col min="8711" max="8711" width="1" customWidth="1"/>
    <col min="8712" max="8712" width="5" customWidth="1"/>
    <col min="8713" max="8713" width="19.7109375" customWidth="1"/>
    <col min="8714" max="8715" width="5" customWidth="1"/>
    <col min="8716" max="8716" width="6.42578125" customWidth="1"/>
    <col min="8717" max="8717" width="5.28515625" customWidth="1"/>
    <col min="8718" max="8718" width="19.7109375" customWidth="1"/>
    <col min="8719" max="8719" width="6.28515625" customWidth="1"/>
    <col min="8720" max="8722" width="5" customWidth="1"/>
    <col min="8723" max="8723" width="1" customWidth="1"/>
    <col min="8724" max="8724" width="5" customWidth="1"/>
    <col min="8725" max="8725" width="19.7109375" customWidth="1"/>
    <col min="8726" max="8727" width="5" customWidth="1"/>
    <col min="8728" max="8728" width="6.140625" customWidth="1"/>
    <col min="8962" max="8962" width="19.7109375" customWidth="1"/>
    <col min="8963" max="8966" width="5" customWidth="1"/>
    <col min="8967" max="8967" width="1" customWidth="1"/>
    <col min="8968" max="8968" width="5" customWidth="1"/>
    <col min="8969" max="8969" width="19.7109375" customWidth="1"/>
    <col min="8970" max="8971" width="5" customWidth="1"/>
    <col min="8972" max="8972" width="6.42578125" customWidth="1"/>
    <col min="8973" max="8973" width="5.28515625" customWidth="1"/>
    <col min="8974" max="8974" width="19.7109375" customWidth="1"/>
    <col min="8975" max="8975" width="6.28515625" customWidth="1"/>
    <col min="8976" max="8978" width="5" customWidth="1"/>
    <col min="8979" max="8979" width="1" customWidth="1"/>
    <col min="8980" max="8980" width="5" customWidth="1"/>
    <col min="8981" max="8981" width="19.7109375" customWidth="1"/>
    <col min="8982" max="8983" width="5" customWidth="1"/>
    <col min="8984" max="8984" width="6.140625" customWidth="1"/>
    <col min="9218" max="9218" width="19.7109375" customWidth="1"/>
    <col min="9219" max="9222" width="5" customWidth="1"/>
    <col min="9223" max="9223" width="1" customWidth="1"/>
    <col min="9224" max="9224" width="5" customWidth="1"/>
    <col min="9225" max="9225" width="19.7109375" customWidth="1"/>
    <col min="9226" max="9227" width="5" customWidth="1"/>
    <col min="9228" max="9228" width="6.42578125" customWidth="1"/>
    <col min="9229" max="9229" width="5.28515625" customWidth="1"/>
    <col min="9230" max="9230" width="19.7109375" customWidth="1"/>
    <col min="9231" max="9231" width="6.28515625" customWidth="1"/>
    <col min="9232" max="9234" width="5" customWidth="1"/>
    <col min="9235" max="9235" width="1" customWidth="1"/>
    <col min="9236" max="9236" width="5" customWidth="1"/>
    <col min="9237" max="9237" width="19.7109375" customWidth="1"/>
    <col min="9238" max="9239" width="5" customWidth="1"/>
    <col min="9240" max="9240" width="6.140625" customWidth="1"/>
    <col min="9474" max="9474" width="19.7109375" customWidth="1"/>
    <col min="9475" max="9478" width="5" customWidth="1"/>
    <col min="9479" max="9479" width="1" customWidth="1"/>
    <col min="9480" max="9480" width="5" customWidth="1"/>
    <col min="9481" max="9481" width="19.7109375" customWidth="1"/>
    <col min="9482" max="9483" width="5" customWidth="1"/>
    <col min="9484" max="9484" width="6.42578125" customWidth="1"/>
    <col min="9485" max="9485" width="5.28515625" customWidth="1"/>
    <col min="9486" max="9486" width="19.7109375" customWidth="1"/>
    <col min="9487" max="9487" width="6.28515625" customWidth="1"/>
    <col min="9488" max="9490" width="5" customWidth="1"/>
    <col min="9491" max="9491" width="1" customWidth="1"/>
    <col min="9492" max="9492" width="5" customWidth="1"/>
    <col min="9493" max="9493" width="19.7109375" customWidth="1"/>
    <col min="9494" max="9495" width="5" customWidth="1"/>
    <col min="9496" max="9496" width="6.140625" customWidth="1"/>
    <col min="9730" max="9730" width="19.7109375" customWidth="1"/>
    <col min="9731" max="9734" width="5" customWidth="1"/>
    <col min="9735" max="9735" width="1" customWidth="1"/>
    <col min="9736" max="9736" width="5" customWidth="1"/>
    <col min="9737" max="9737" width="19.7109375" customWidth="1"/>
    <col min="9738" max="9739" width="5" customWidth="1"/>
    <col min="9740" max="9740" width="6.42578125" customWidth="1"/>
    <col min="9741" max="9741" width="5.28515625" customWidth="1"/>
    <col min="9742" max="9742" width="19.7109375" customWidth="1"/>
    <col min="9743" max="9743" width="6.28515625" customWidth="1"/>
    <col min="9744" max="9746" width="5" customWidth="1"/>
    <col min="9747" max="9747" width="1" customWidth="1"/>
    <col min="9748" max="9748" width="5" customWidth="1"/>
    <col min="9749" max="9749" width="19.7109375" customWidth="1"/>
    <col min="9750" max="9751" width="5" customWidth="1"/>
    <col min="9752" max="9752" width="6.140625" customWidth="1"/>
    <col min="9986" max="9986" width="19.7109375" customWidth="1"/>
    <col min="9987" max="9990" width="5" customWidth="1"/>
    <col min="9991" max="9991" width="1" customWidth="1"/>
    <col min="9992" max="9992" width="5" customWidth="1"/>
    <col min="9993" max="9993" width="19.7109375" customWidth="1"/>
    <col min="9994" max="9995" width="5" customWidth="1"/>
    <col min="9996" max="9996" width="6.42578125" customWidth="1"/>
    <col min="9997" max="9997" width="5.28515625" customWidth="1"/>
    <col min="9998" max="9998" width="19.7109375" customWidth="1"/>
    <col min="9999" max="9999" width="6.28515625" customWidth="1"/>
    <col min="10000" max="10002" width="5" customWidth="1"/>
    <col min="10003" max="10003" width="1" customWidth="1"/>
    <col min="10004" max="10004" width="5" customWidth="1"/>
    <col min="10005" max="10005" width="19.7109375" customWidth="1"/>
    <col min="10006" max="10007" width="5" customWidth="1"/>
    <col min="10008" max="10008" width="6.140625" customWidth="1"/>
    <col min="10242" max="10242" width="19.7109375" customWidth="1"/>
    <col min="10243" max="10246" width="5" customWidth="1"/>
    <col min="10247" max="10247" width="1" customWidth="1"/>
    <col min="10248" max="10248" width="5" customWidth="1"/>
    <col min="10249" max="10249" width="19.7109375" customWidth="1"/>
    <col min="10250" max="10251" width="5" customWidth="1"/>
    <col min="10252" max="10252" width="6.42578125" customWidth="1"/>
    <col min="10253" max="10253" width="5.28515625" customWidth="1"/>
    <col min="10254" max="10254" width="19.7109375" customWidth="1"/>
    <col min="10255" max="10255" width="6.28515625" customWidth="1"/>
    <col min="10256" max="10258" width="5" customWidth="1"/>
    <col min="10259" max="10259" width="1" customWidth="1"/>
    <col min="10260" max="10260" width="5" customWidth="1"/>
    <col min="10261" max="10261" width="19.7109375" customWidth="1"/>
    <col min="10262" max="10263" width="5" customWidth="1"/>
    <col min="10264" max="10264" width="6.140625" customWidth="1"/>
    <col min="10498" max="10498" width="19.7109375" customWidth="1"/>
    <col min="10499" max="10502" width="5" customWidth="1"/>
    <col min="10503" max="10503" width="1" customWidth="1"/>
    <col min="10504" max="10504" width="5" customWidth="1"/>
    <col min="10505" max="10505" width="19.7109375" customWidth="1"/>
    <col min="10506" max="10507" width="5" customWidth="1"/>
    <col min="10508" max="10508" width="6.42578125" customWidth="1"/>
    <col min="10509" max="10509" width="5.28515625" customWidth="1"/>
    <col min="10510" max="10510" width="19.7109375" customWidth="1"/>
    <col min="10511" max="10511" width="6.28515625" customWidth="1"/>
    <col min="10512" max="10514" width="5" customWidth="1"/>
    <col min="10515" max="10515" width="1" customWidth="1"/>
    <col min="10516" max="10516" width="5" customWidth="1"/>
    <col min="10517" max="10517" width="19.7109375" customWidth="1"/>
    <col min="10518" max="10519" width="5" customWidth="1"/>
    <col min="10520" max="10520" width="6.140625" customWidth="1"/>
    <col min="10754" max="10754" width="19.7109375" customWidth="1"/>
    <col min="10755" max="10758" width="5" customWidth="1"/>
    <col min="10759" max="10759" width="1" customWidth="1"/>
    <col min="10760" max="10760" width="5" customWidth="1"/>
    <col min="10761" max="10761" width="19.7109375" customWidth="1"/>
    <col min="10762" max="10763" width="5" customWidth="1"/>
    <col min="10764" max="10764" width="6.42578125" customWidth="1"/>
    <col min="10765" max="10765" width="5.28515625" customWidth="1"/>
    <col min="10766" max="10766" width="19.7109375" customWidth="1"/>
    <col min="10767" max="10767" width="6.28515625" customWidth="1"/>
    <col min="10768" max="10770" width="5" customWidth="1"/>
    <col min="10771" max="10771" width="1" customWidth="1"/>
    <col min="10772" max="10772" width="5" customWidth="1"/>
    <col min="10773" max="10773" width="19.7109375" customWidth="1"/>
    <col min="10774" max="10775" width="5" customWidth="1"/>
    <col min="10776" max="10776" width="6.140625" customWidth="1"/>
    <col min="11010" max="11010" width="19.7109375" customWidth="1"/>
    <col min="11011" max="11014" width="5" customWidth="1"/>
    <col min="11015" max="11015" width="1" customWidth="1"/>
    <col min="11016" max="11016" width="5" customWidth="1"/>
    <col min="11017" max="11017" width="19.7109375" customWidth="1"/>
    <col min="11018" max="11019" width="5" customWidth="1"/>
    <col min="11020" max="11020" width="6.42578125" customWidth="1"/>
    <col min="11021" max="11021" width="5.28515625" customWidth="1"/>
    <col min="11022" max="11022" width="19.7109375" customWidth="1"/>
    <col min="11023" max="11023" width="6.28515625" customWidth="1"/>
    <col min="11024" max="11026" width="5" customWidth="1"/>
    <col min="11027" max="11027" width="1" customWidth="1"/>
    <col min="11028" max="11028" width="5" customWidth="1"/>
    <col min="11029" max="11029" width="19.7109375" customWidth="1"/>
    <col min="11030" max="11031" width="5" customWidth="1"/>
    <col min="11032" max="11032" width="6.140625" customWidth="1"/>
    <col min="11266" max="11266" width="19.7109375" customWidth="1"/>
    <col min="11267" max="11270" width="5" customWidth="1"/>
    <col min="11271" max="11271" width="1" customWidth="1"/>
    <col min="11272" max="11272" width="5" customWidth="1"/>
    <col min="11273" max="11273" width="19.7109375" customWidth="1"/>
    <col min="11274" max="11275" width="5" customWidth="1"/>
    <col min="11276" max="11276" width="6.42578125" customWidth="1"/>
    <col min="11277" max="11277" width="5.28515625" customWidth="1"/>
    <col min="11278" max="11278" width="19.7109375" customWidth="1"/>
    <col min="11279" max="11279" width="6.28515625" customWidth="1"/>
    <col min="11280" max="11282" width="5" customWidth="1"/>
    <col min="11283" max="11283" width="1" customWidth="1"/>
    <col min="11284" max="11284" width="5" customWidth="1"/>
    <col min="11285" max="11285" width="19.7109375" customWidth="1"/>
    <col min="11286" max="11287" width="5" customWidth="1"/>
    <col min="11288" max="11288" width="6.140625" customWidth="1"/>
    <col min="11522" max="11522" width="19.7109375" customWidth="1"/>
    <col min="11523" max="11526" width="5" customWidth="1"/>
    <col min="11527" max="11527" width="1" customWidth="1"/>
    <col min="11528" max="11528" width="5" customWidth="1"/>
    <col min="11529" max="11529" width="19.7109375" customWidth="1"/>
    <col min="11530" max="11531" width="5" customWidth="1"/>
    <col min="11532" max="11532" width="6.42578125" customWidth="1"/>
    <col min="11533" max="11533" width="5.28515625" customWidth="1"/>
    <col min="11534" max="11534" width="19.7109375" customWidth="1"/>
    <col min="11535" max="11535" width="6.28515625" customWidth="1"/>
    <col min="11536" max="11538" width="5" customWidth="1"/>
    <col min="11539" max="11539" width="1" customWidth="1"/>
    <col min="11540" max="11540" width="5" customWidth="1"/>
    <col min="11541" max="11541" width="19.7109375" customWidth="1"/>
    <col min="11542" max="11543" width="5" customWidth="1"/>
    <col min="11544" max="11544" width="6.140625" customWidth="1"/>
    <col min="11778" max="11778" width="19.7109375" customWidth="1"/>
    <col min="11779" max="11782" width="5" customWidth="1"/>
    <col min="11783" max="11783" width="1" customWidth="1"/>
    <col min="11784" max="11784" width="5" customWidth="1"/>
    <col min="11785" max="11785" width="19.7109375" customWidth="1"/>
    <col min="11786" max="11787" width="5" customWidth="1"/>
    <col min="11788" max="11788" width="6.42578125" customWidth="1"/>
    <col min="11789" max="11789" width="5.28515625" customWidth="1"/>
    <col min="11790" max="11790" width="19.7109375" customWidth="1"/>
    <col min="11791" max="11791" width="6.28515625" customWidth="1"/>
    <col min="11792" max="11794" width="5" customWidth="1"/>
    <col min="11795" max="11795" width="1" customWidth="1"/>
    <col min="11796" max="11796" width="5" customWidth="1"/>
    <col min="11797" max="11797" width="19.7109375" customWidth="1"/>
    <col min="11798" max="11799" width="5" customWidth="1"/>
    <col min="11800" max="11800" width="6.140625" customWidth="1"/>
    <col min="12034" max="12034" width="19.7109375" customWidth="1"/>
    <col min="12035" max="12038" width="5" customWidth="1"/>
    <col min="12039" max="12039" width="1" customWidth="1"/>
    <col min="12040" max="12040" width="5" customWidth="1"/>
    <col min="12041" max="12041" width="19.7109375" customWidth="1"/>
    <col min="12042" max="12043" width="5" customWidth="1"/>
    <col min="12044" max="12044" width="6.42578125" customWidth="1"/>
    <col min="12045" max="12045" width="5.28515625" customWidth="1"/>
    <col min="12046" max="12046" width="19.7109375" customWidth="1"/>
    <col min="12047" max="12047" width="6.28515625" customWidth="1"/>
    <col min="12048" max="12050" width="5" customWidth="1"/>
    <col min="12051" max="12051" width="1" customWidth="1"/>
    <col min="12052" max="12052" width="5" customWidth="1"/>
    <col min="12053" max="12053" width="19.7109375" customWidth="1"/>
    <col min="12054" max="12055" width="5" customWidth="1"/>
    <col min="12056" max="12056" width="6.140625" customWidth="1"/>
    <col min="12290" max="12290" width="19.7109375" customWidth="1"/>
    <col min="12291" max="12294" width="5" customWidth="1"/>
    <col min="12295" max="12295" width="1" customWidth="1"/>
    <col min="12296" max="12296" width="5" customWidth="1"/>
    <col min="12297" max="12297" width="19.7109375" customWidth="1"/>
    <col min="12298" max="12299" width="5" customWidth="1"/>
    <col min="12300" max="12300" width="6.42578125" customWidth="1"/>
    <col min="12301" max="12301" width="5.28515625" customWidth="1"/>
    <col min="12302" max="12302" width="19.7109375" customWidth="1"/>
    <col min="12303" max="12303" width="6.28515625" customWidth="1"/>
    <col min="12304" max="12306" width="5" customWidth="1"/>
    <col min="12307" max="12307" width="1" customWidth="1"/>
    <col min="12308" max="12308" width="5" customWidth="1"/>
    <col min="12309" max="12309" width="19.7109375" customWidth="1"/>
    <col min="12310" max="12311" width="5" customWidth="1"/>
    <col min="12312" max="12312" width="6.140625" customWidth="1"/>
    <col min="12546" max="12546" width="19.7109375" customWidth="1"/>
    <col min="12547" max="12550" width="5" customWidth="1"/>
    <col min="12551" max="12551" width="1" customWidth="1"/>
    <col min="12552" max="12552" width="5" customWidth="1"/>
    <col min="12553" max="12553" width="19.7109375" customWidth="1"/>
    <col min="12554" max="12555" width="5" customWidth="1"/>
    <col min="12556" max="12556" width="6.42578125" customWidth="1"/>
    <col min="12557" max="12557" width="5.28515625" customWidth="1"/>
    <col min="12558" max="12558" width="19.7109375" customWidth="1"/>
    <col min="12559" max="12559" width="6.28515625" customWidth="1"/>
    <col min="12560" max="12562" width="5" customWidth="1"/>
    <col min="12563" max="12563" width="1" customWidth="1"/>
    <col min="12564" max="12564" width="5" customWidth="1"/>
    <col min="12565" max="12565" width="19.7109375" customWidth="1"/>
    <col min="12566" max="12567" width="5" customWidth="1"/>
    <col min="12568" max="12568" width="6.140625" customWidth="1"/>
    <col min="12802" max="12802" width="19.7109375" customWidth="1"/>
    <col min="12803" max="12806" width="5" customWidth="1"/>
    <col min="12807" max="12807" width="1" customWidth="1"/>
    <col min="12808" max="12808" width="5" customWidth="1"/>
    <col min="12809" max="12809" width="19.7109375" customWidth="1"/>
    <col min="12810" max="12811" width="5" customWidth="1"/>
    <col min="12812" max="12812" width="6.42578125" customWidth="1"/>
    <col min="12813" max="12813" width="5.28515625" customWidth="1"/>
    <col min="12814" max="12814" width="19.7109375" customWidth="1"/>
    <col min="12815" max="12815" width="6.28515625" customWidth="1"/>
    <col min="12816" max="12818" width="5" customWidth="1"/>
    <col min="12819" max="12819" width="1" customWidth="1"/>
    <col min="12820" max="12820" width="5" customWidth="1"/>
    <col min="12821" max="12821" width="19.7109375" customWidth="1"/>
    <col min="12822" max="12823" width="5" customWidth="1"/>
    <col min="12824" max="12824" width="6.140625" customWidth="1"/>
    <col min="13058" max="13058" width="19.7109375" customWidth="1"/>
    <col min="13059" max="13062" width="5" customWidth="1"/>
    <col min="13063" max="13063" width="1" customWidth="1"/>
    <col min="13064" max="13064" width="5" customWidth="1"/>
    <col min="13065" max="13065" width="19.7109375" customWidth="1"/>
    <col min="13066" max="13067" width="5" customWidth="1"/>
    <col min="13068" max="13068" width="6.42578125" customWidth="1"/>
    <col min="13069" max="13069" width="5.28515625" customWidth="1"/>
    <col min="13070" max="13070" width="19.7109375" customWidth="1"/>
    <col min="13071" max="13071" width="6.28515625" customWidth="1"/>
    <col min="13072" max="13074" width="5" customWidth="1"/>
    <col min="13075" max="13075" width="1" customWidth="1"/>
    <col min="13076" max="13076" width="5" customWidth="1"/>
    <col min="13077" max="13077" width="19.7109375" customWidth="1"/>
    <col min="13078" max="13079" width="5" customWidth="1"/>
    <col min="13080" max="13080" width="6.140625" customWidth="1"/>
    <col min="13314" max="13314" width="19.7109375" customWidth="1"/>
    <col min="13315" max="13318" width="5" customWidth="1"/>
    <col min="13319" max="13319" width="1" customWidth="1"/>
    <col min="13320" max="13320" width="5" customWidth="1"/>
    <col min="13321" max="13321" width="19.7109375" customWidth="1"/>
    <col min="13322" max="13323" width="5" customWidth="1"/>
    <col min="13324" max="13324" width="6.42578125" customWidth="1"/>
    <col min="13325" max="13325" width="5.28515625" customWidth="1"/>
    <col min="13326" max="13326" width="19.7109375" customWidth="1"/>
    <col min="13327" max="13327" width="6.28515625" customWidth="1"/>
    <col min="13328" max="13330" width="5" customWidth="1"/>
    <col min="13331" max="13331" width="1" customWidth="1"/>
    <col min="13332" max="13332" width="5" customWidth="1"/>
    <col min="13333" max="13333" width="19.7109375" customWidth="1"/>
    <col min="13334" max="13335" width="5" customWidth="1"/>
    <col min="13336" max="13336" width="6.140625" customWidth="1"/>
    <col min="13570" max="13570" width="19.7109375" customWidth="1"/>
    <col min="13571" max="13574" width="5" customWidth="1"/>
    <col min="13575" max="13575" width="1" customWidth="1"/>
    <col min="13576" max="13576" width="5" customWidth="1"/>
    <col min="13577" max="13577" width="19.7109375" customWidth="1"/>
    <col min="13578" max="13579" width="5" customWidth="1"/>
    <col min="13580" max="13580" width="6.42578125" customWidth="1"/>
    <col min="13581" max="13581" width="5.28515625" customWidth="1"/>
    <col min="13582" max="13582" width="19.7109375" customWidth="1"/>
    <col min="13583" max="13583" width="6.28515625" customWidth="1"/>
    <col min="13584" max="13586" width="5" customWidth="1"/>
    <col min="13587" max="13587" width="1" customWidth="1"/>
    <col min="13588" max="13588" width="5" customWidth="1"/>
    <col min="13589" max="13589" width="19.7109375" customWidth="1"/>
    <col min="13590" max="13591" width="5" customWidth="1"/>
    <col min="13592" max="13592" width="6.140625" customWidth="1"/>
    <col min="13826" max="13826" width="19.7109375" customWidth="1"/>
    <col min="13827" max="13830" width="5" customWidth="1"/>
    <col min="13831" max="13831" width="1" customWidth="1"/>
    <col min="13832" max="13832" width="5" customWidth="1"/>
    <col min="13833" max="13833" width="19.7109375" customWidth="1"/>
    <col min="13834" max="13835" width="5" customWidth="1"/>
    <col min="13836" max="13836" width="6.42578125" customWidth="1"/>
    <col min="13837" max="13837" width="5.28515625" customWidth="1"/>
    <col min="13838" max="13838" width="19.7109375" customWidth="1"/>
    <col min="13839" max="13839" width="6.28515625" customWidth="1"/>
    <col min="13840" max="13842" width="5" customWidth="1"/>
    <col min="13843" max="13843" width="1" customWidth="1"/>
    <col min="13844" max="13844" width="5" customWidth="1"/>
    <col min="13845" max="13845" width="19.7109375" customWidth="1"/>
    <col min="13846" max="13847" width="5" customWidth="1"/>
    <col min="13848" max="13848" width="6.140625" customWidth="1"/>
    <col min="14082" max="14082" width="19.7109375" customWidth="1"/>
    <col min="14083" max="14086" width="5" customWidth="1"/>
    <col min="14087" max="14087" width="1" customWidth="1"/>
    <col min="14088" max="14088" width="5" customWidth="1"/>
    <col min="14089" max="14089" width="19.7109375" customWidth="1"/>
    <col min="14090" max="14091" width="5" customWidth="1"/>
    <col min="14092" max="14092" width="6.42578125" customWidth="1"/>
    <col min="14093" max="14093" width="5.28515625" customWidth="1"/>
    <col min="14094" max="14094" width="19.7109375" customWidth="1"/>
    <col min="14095" max="14095" width="6.28515625" customWidth="1"/>
    <col min="14096" max="14098" width="5" customWidth="1"/>
    <col min="14099" max="14099" width="1" customWidth="1"/>
    <col min="14100" max="14100" width="5" customWidth="1"/>
    <col min="14101" max="14101" width="19.7109375" customWidth="1"/>
    <col min="14102" max="14103" width="5" customWidth="1"/>
    <col min="14104" max="14104" width="6.140625" customWidth="1"/>
    <col min="14338" max="14338" width="19.7109375" customWidth="1"/>
    <col min="14339" max="14342" width="5" customWidth="1"/>
    <col min="14343" max="14343" width="1" customWidth="1"/>
    <col min="14344" max="14344" width="5" customWidth="1"/>
    <col min="14345" max="14345" width="19.7109375" customWidth="1"/>
    <col min="14346" max="14347" width="5" customWidth="1"/>
    <col min="14348" max="14348" width="6.42578125" customWidth="1"/>
    <col min="14349" max="14349" width="5.28515625" customWidth="1"/>
    <col min="14350" max="14350" width="19.7109375" customWidth="1"/>
    <col min="14351" max="14351" width="6.28515625" customWidth="1"/>
    <col min="14352" max="14354" width="5" customWidth="1"/>
    <col min="14355" max="14355" width="1" customWidth="1"/>
    <col min="14356" max="14356" width="5" customWidth="1"/>
    <col min="14357" max="14357" width="19.7109375" customWidth="1"/>
    <col min="14358" max="14359" width="5" customWidth="1"/>
    <col min="14360" max="14360" width="6.140625" customWidth="1"/>
    <col min="14594" max="14594" width="19.7109375" customWidth="1"/>
    <col min="14595" max="14598" width="5" customWidth="1"/>
    <col min="14599" max="14599" width="1" customWidth="1"/>
    <col min="14600" max="14600" width="5" customWidth="1"/>
    <col min="14601" max="14601" width="19.7109375" customWidth="1"/>
    <col min="14602" max="14603" width="5" customWidth="1"/>
    <col min="14604" max="14604" width="6.42578125" customWidth="1"/>
    <col min="14605" max="14605" width="5.28515625" customWidth="1"/>
    <col min="14606" max="14606" width="19.7109375" customWidth="1"/>
    <col min="14607" max="14607" width="6.28515625" customWidth="1"/>
    <col min="14608" max="14610" width="5" customWidth="1"/>
    <col min="14611" max="14611" width="1" customWidth="1"/>
    <col min="14612" max="14612" width="5" customWidth="1"/>
    <col min="14613" max="14613" width="19.7109375" customWidth="1"/>
    <col min="14614" max="14615" width="5" customWidth="1"/>
    <col min="14616" max="14616" width="6.140625" customWidth="1"/>
    <col min="14850" max="14850" width="19.7109375" customWidth="1"/>
    <col min="14851" max="14854" width="5" customWidth="1"/>
    <col min="14855" max="14855" width="1" customWidth="1"/>
    <col min="14856" max="14856" width="5" customWidth="1"/>
    <col min="14857" max="14857" width="19.7109375" customWidth="1"/>
    <col min="14858" max="14859" width="5" customWidth="1"/>
    <col min="14860" max="14860" width="6.42578125" customWidth="1"/>
    <col min="14861" max="14861" width="5.28515625" customWidth="1"/>
    <col min="14862" max="14862" width="19.7109375" customWidth="1"/>
    <col min="14863" max="14863" width="6.28515625" customWidth="1"/>
    <col min="14864" max="14866" width="5" customWidth="1"/>
    <col min="14867" max="14867" width="1" customWidth="1"/>
    <col min="14868" max="14868" width="5" customWidth="1"/>
    <col min="14869" max="14869" width="19.7109375" customWidth="1"/>
    <col min="14870" max="14871" width="5" customWidth="1"/>
    <col min="14872" max="14872" width="6.140625" customWidth="1"/>
    <col min="15106" max="15106" width="19.7109375" customWidth="1"/>
    <col min="15107" max="15110" width="5" customWidth="1"/>
    <col min="15111" max="15111" width="1" customWidth="1"/>
    <col min="15112" max="15112" width="5" customWidth="1"/>
    <col min="15113" max="15113" width="19.7109375" customWidth="1"/>
    <col min="15114" max="15115" width="5" customWidth="1"/>
    <col min="15116" max="15116" width="6.42578125" customWidth="1"/>
    <col min="15117" max="15117" width="5.28515625" customWidth="1"/>
    <col min="15118" max="15118" width="19.7109375" customWidth="1"/>
    <col min="15119" max="15119" width="6.28515625" customWidth="1"/>
    <col min="15120" max="15122" width="5" customWidth="1"/>
    <col min="15123" max="15123" width="1" customWidth="1"/>
    <col min="15124" max="15124" width="5" customWidth="1"/>
    <col min="15125" max="15125" width="19.7109375" customWidth="1"/>
    <col min="15126" max="15127" width="5" customWidth="1"/>
    <col min="15128" max="15128" width="6.140625" customWidth="1"/>
    <col min="15362" max="15362" width="19.7109375" customWidth="1"/>
    <col min="15363" max="15366" width="5" customWidth="1"/>
    <col min="15367" max="15367" width="1" customWidth="1"/>
    <col min="15368" max="15368" width="5" customWidth="1"/>
    <col min="15369" max="15369" width="19.7109375" customWidth="1"/>
    <col min="15370" max="15371" width="5" customWidth="1"/>
    <col min="15372" max="15372" width="6.42578125" customWidth="1"/>
    <col min="15373" max="15373" width="5.28515625" customWidth="1"/>
    <col min="15374" max="15374" width="19.7109375" customWidth="1"/>
    <col min="15375" max="15375" width="6.28515625" customWidth="1"/>
    <col min="15376" max="15378" width="5" customWidth="1"/>
    <col min="15379" max="15379" width="1" customWidth="1"/>
    <col min="15380" max="15380" width="5" customWidth="1"/>
    <col min="15381" max="15381" width="19.7109375" customWidth="1"/>
    <col min="15382" max="15383" width="5" customWidth="1"/>
    <col min="15384" max="15384" width="6.140625" customWidth="1"/>
    <col min="15618" max="15618" width="19.7109375" customWidth="1"/>
    <col min="15619" max="15622" width="5" customWidth="1"/>
    <col min="15623" max="15623" width="1" customWidth="1"/>
    <col min="15624" max="15624" width="5" customWidth="1"/>
    <col min="15625" max="15625" width="19.7109375" customWidth="1"/>
    <col min="15626" max="15627" width="5" customWidth="1"/>
    <col min="15628" max="15628" width="6.42578125" customWidth="1"/>
    <col min="15629" max="15629" width="5.28515625" customWidth="1"/>
    <col min="15630" max="15630" width="19.7109375" customWidth="1"/>
    <col min="15631" max="15631" width="6.28515625" customWidth="1"/>
    <col min="15632" max="15634" width="5" customWidth="1"/>
    <col min="15635" max="15635" width="1" customWidth="1"/>
    <col min="15636" max="15636" width="5" customWidth="1"/>
    <col min="15637" max="15637" width="19.7109375" customWidth="1"/>
    <col min="15638" max="15639" width="5" customWidth="1"/>
    <col min="15640" max="15640" width="6.140625" customWidth="1"/>
    <col min="15874" max="15874" width="19.7109375" customWidth="1"/>
    <col min="15875" max="15878" width="5" customWidth="1"/>
    <col min="15879" max="15879" width="1" customWidth="1"/>
    <col min="15880" max="15880" width="5" customWidth="1"/>
    <col min="15881" max="15881" width="19.7109375" customWidth="1"/>
    <col min="15882" max="15883" width="5" customWidth="1"/>
    <col min="15884" max="15884" width="6.42578125" customWidth="1"/>
    <col min="15885" max="15885" width="5.28515625" customWidth="1"/>
    <col min="15886" max="15886" width="19.7109375" customWidth="1"/>
    <col min="15887" max="15887" width="6.28515625" customWidth="1"/>
    <col min="15888" max="15890" width="5" customWidth="1"/>
    <col min="15891" max="15891" width="1" customWidth="1"/>
    <col min="15892" max="15892" width="5" customWidth="1"/>
    <col min="15893" max="15893" width="19.7109375" customWidth="1"/>
    <col min="15894" max="15895" width="5" customWidth="1"/>
    <col min="15896" max="15896" width="6.140625" customWidth="1"/>
    <col min="16130" max="16130" width="19.7109375" customWidth="1"/>
    <col min="16131" max="16134" width="5" customWidth="1"/>
    <col min="16135" max="16135" width="1" customWidth="1"/>
    <col min="16136" max="16136" width="5" customWidth="1"/>
    <col min="16137" max="16137" width="19.7109375" customWidth="1"/>
    <col min="16138" max="16139" width="5" customWidth="1"/>
    <col min="16140" max="16140" width="6.42578125" customWidth="1"/>
    <col min="16141" max="16141" width="5.28515625" customWidth="1"/>
    <col min="16142" max="16142" width="19.7109375" customWidth="1"/>
    <col min="16143" max="16143" width="6.28515625" customWidth="1"/>
    <col min="16144" max="16146" width="5" customWidth="1"/>
    <col min="16147" max="16147" width="1" customWidth="1"/>
    <col min="16148" max="16148" width="5" customWidth="1"/>
    <col min="16149" max="16149" width="19.7109375" customWidth="1"/>
    <col min="16150" max="16151" width="5" customWidth="1"/>
    <col min="16152" max="16152" width="6.140625" customWidth="1"/>
  </cols>
  <sheetData>
    <row r="2" spans="2:24" ht="21" x14ac:dyDescent="0.35">
      <c r="J2" s="82" t="s">
        <v>24</v>
      </c>
      <c r="K2" s="82"/>
      <c r="L2" s="82"/>
      <c r="M2" s="82"/>
      <c r="N2" s="82"/>
      <c r="O2" s="74">
        <v>23</v>
      </c>
      <c r="Q2" s="82" t="s">
        <v>0</v>
      </c>
      <c r="R2" s="82"/>
      <c r="S2" s="82"/>
      <c r="T2" s="82"/>
    </row>
    <row r="3" spans="2:24" ht="21" x14ac:dyDescent="0.35">
      <c r="J3" s="75"/>
      <c r="K3" s="75"/>
      <c r="L3" s="75"/>
      <c r="M3" s="75"/>
      <c r="N3" s="75"/>
      <c r="O3" s="74"/>
      <c r="Q3" s="75"/>
      <c r="R3" s="75"/>
      <c r="S3" s="75"/>
      <c r="T3" s="75"/>
    </row>
    <row r="4" spans="2:24" x14ac:dyDescent="0.25">
      <c r="B4" s="1"/>
      <c r="C4" s="2"/>
      <c r="D4" s="2"/>
      <c r="E4" s="2"/>
      <c r="F4" s="2"/>
      <c r="G4" s="2"/>
      <c r="H4" s="3"/>
      <c r="I4" s="2"/>
      <c r="J4" s="4"/>
      <c r="K4" s="71" t="s">
        <v>25</v>
      </c>
      <c r="L4" s="72" t="s">
        <v>26</v>
      </c>
      <c r="M4" s="2"/>
      <c r="N4" s="1"/>
      <c r="O4" s="2"/>
      <c r="P4" s="2"/>
      <c r="Q4" s="2"/>
      <c r="R4" s="2"/>
      <c r="S4" s="2"/>
      <c r="T4" s="3"/>
      <c r="U4" s="2"/>
      <c r="V4" s="4"/>
      <c r="W4" s="71" t="s">
        <v>25</v>
      </c>
      <c r="X4" s="72" t="s">
        <v>26</v>
      </c>
    </row>
    <row r="5" spans="2:24" x14ac:dyDescent="0.25">
      <c r="B5" s="79" t="s">
        <v>27</v>
      </c>
      <c r="C5" s="80"/>
      <c r="D5" s="80"/>
      <c r="E5" s="81"/>
      <c r="F5" s="5"/>
      <c r="G5" s="6"/>
      <c r="H5" s="7"/>
      <c r="I5" s="79" t="s">
        <v>8</v>
      </c>
      <c r="J5" s="80"/>
      <c r="K5" s="80"/>
      <c r="L5" s="81"/>
      <c r="M5" s="2"/>
      <c r="N5" s="79" t="s">
        <v>28</v>
      </c>
      <c r="O5" s="80"/>
      <c r="P5" s="80"/>
      <c r="Q5" s="81"/>
      <c r="R5" s="5"/>
      <c r="S5" s="6"/>
      <c r="T5" s="7"/>
      <c r="U5" s="79" t="s">
        <v>10</v>
      </c>
      <c r="V5" s="80"/>
      <c r="W5" s="80"/>
      <c r="X5" s="81"/>
    </row>
    <row r="6" spans="2:24" x14ac:dyDescent="0.25">
      <c r="B6" s="8" t="s">
        <v>1</v>
      </c>
      <c r="C6" s="9" t="s">
        <v>2</v>
      </c>
      <c r="D6" s="9" t="s">
        <v>3</v>
      </c>
      <c r="E6" s="9" t="s">
        <v>4</v>
      </c>
      <c r="F6" s="10"/>
      <c r="G6" s="11"/>
      <c r="H6" s="12"/>
      <c r="I6" s="13" t="s">
        <v>1</v>
      </c>
      <c r="J6" s="9" t="s">
        <v>2</v>
      </c>
      <c r="K6" s="9" t="s">
        <v>3</v>
      </c>
      <c r="L6" s="9" t="s">
        <v>4</v>
      </c>
      <c r="M6" s="2"/>
      <c r="N6" s="8" t="s">
        <v>1</v>
      </c>
      <c r="O6" s="9" t="s">
        <v>2</v>
      </c>
      <c r="P6" s="9" t="s">
        <v>3</v>
      </c>
      <c r="Q6" s="9" t="s">
        <v>4</v>
      </c>
      <c r="R6" s="10"/>
      <c r="S6" s="11"/>
      <c r="T6" s="12"/>
      <c r="U6" s="13" t="s">
        <v>1</v>
      </c>
      <c r="V6" s="9" t="s">
        <v>2</v>
      </c>
      <c r="W6" s="9" t="s">
        <v>3</v>
      </c>
      <c r="X6" s="9" t="s">
        <v>4</v>
      </c>
    </row>
    <row r="7" spans="2:24" x14ac:dyDescent="0.25">
      <c r="B7" s="14" t="s">
        <v>97</v>
      </c>
      <c r="C7" s="16">
        <v>428</v>
      </c>
      <c r="D7" s="16">
        <v>1</v>
      </c>
      <c r="E7" s="16">
        <v>1</v>
      </c>
      <c r="F7" s="10"/>
      <c r="G7" s="11"/>
      <c r="H7" s="11"/>
      <c r="I7" s="14" t="s">
        <v>103</v>
      </c>
      <c r="J7" s="16">
        <v>413</v>
      </c>
      <c r="K7" s="16">
        <v>1</v>
      </c>
      <c r="L7" s="16">
        <v>0</v>
      </c>
      <c r="M7" s="2"/>
      <c r="N7" s="14" t="s">
        <v>109</v>
      </c>
      <c r="O7" s="15">
        <v>430</v>
      </c>
      <c r="P7" s="15">
        <v>1</v>
      </c>
      <c r="Q7" s="15">
        <v>1</v>
      </c>
      <c r="R7" s="10"/>
      <c r="S7" s="11"/>
      <c r="T7" s="11"/>
      <c r="U7" s="14" t="s">
        <v>115</v>
      </c>
      <c r="V7" s="16">
        <v>422</v>
      </c>
      <c r="W7" s="16">
        <v>1</v>
      </c>
      <c r="X7" s="16">
        <v>0</v>
      </c>
    </row>
    <row r="8" spans="2:24" x14ac:dyDescent="0.25">
      <c r="B8" s="14" t="s">
        <v>98</v>
      </c>
      <c r="C8" s="16">
        <v>391</v>
      </c>
      <c r="D8" s="16">
        <v>0</v>
      </c>
      <c r="E8" s="16">
        <v>0</v>
      </c>
      <c r="F8" s="10"/>
      <c r="G8" s="11"/>
      <c r="H8" s="11"/>
      <c r="I8" s="14" t="s">
        <v>104</v>
      </c>
      <c r="J8" s="16">
        <v>417</v>
      </c>
      <c r="K8" s="16">
        <v>2</v>
      </c>
      <c r="L8" s="16">
        <v>1</v>
      </c>
      <c r="M8" s="2"/>
      <c r="N8" s="14" t="s">
        <v>110</v>
      </c>
      <c r="O8" s="15">
        <v>411</v>
      </c>
      <c r="P8" s="15">
        <v>2</v>
      </c>
      <c r="Q8" s="15">
        <v>1</v>
      </c>
      <c r="R8" s="10"/>
      <c r="S8" s="11"/>
      <c r="T8" s="11"/>
      <c r="U8" s="14" t="s">
        <v>116</v>
      </c>
      <c r="V8" s="16">
        <v>382</v>
      </c>
      <c r="W8" s="16">
        <v>0</v>
      </c>
      <c r="X8" s="16">
        <v>0</v>
      </c>
    </row>
    <row r="9" spans="2:24" x14ac:dyDescent="0.25">
      <c r="B9" s="14" t="s">
        <v>99</v>
      </c>
      <c r="C9" s="16">
        <v>424</v>
      </c>
      <c r="D9" s="16">
        <v>1</v>
      </c>
      <c r="E9" s="16">
        <v>1</v>
      </c>
      <c r="F9" s="83"/>
      <c r="G9" s="83"/>
      <c r="H9" s="83"/>
      <c r="I9" s="14" t="s">
        <v>105</v>
      </c>
      <c r="J9" s="16">
        <v>413</v>
      </c>
      <c r="K9" s="16">
        <v>1</v>
      </c>
      <c r="L9" s="16">
        <v>0</v>
      </c>
      <c r="M9" s="2"/>
      <c r="N9" s="14" t="s">
        <v>111</v>
      </c>
      <c r="O9" s="15">
        <v>393</v>
      </c>
      <c r="P9" s="15">
        <v>1</v>
      </c>
      <c r="Q9" s="15">
        <v>0</v>
      </c>
      <c r="R9" s="83"/>
      <c r="S9" s="83"/>
      <c r="T9" s="83"/>
      <c r="U9" s="14" t="s">
        <v>117</v>
      </c>
      <c r="V9" s="16">
        <v>409</v>
      </c>
      <c r="W9" s="16">
        <v>1</v>
      </c>
      <c r="X9" s="16">
        <v>1</v>
      </c>
    </row>
    <row r="10" spans="2:24" x14ac:dyDescent="0.25">
      <c r="B10" s="14" t="s">
        <v>100</v>
      </c>
      <c r="C10" s="16">
        <v>443</v>
      </c>
      <c r="D10" s="16">
        <v>2</v>
      </c>
      <c r="E10" s="16">
        <v>1</v>
      </c>
      <c r="F10" s="83"/>
      <c r="G10" s="83"/>
      <c r="H10" s="83"/>
      <c r="I10" s="14" t="s">
        <v>106</v>
      </c>
      <c r="J10" s="16">
        <v>402</v>
      </c>
      <c r="K10" s="16">
        <v>0</v>
      </c>
      <c r="L10" s="16">
        <v>0</v>
      </c>
      <c r="M10" s="2"/>
      <c r="N10" s="14" t="s">
        <v>112</v>
      </c>
      <c r="O10" s="15">
        <v>456</v>
      </c>
      <c r="P10" s="15">
        <v>1</v>
      </c>
      <c r="Q10" s="15">
        <v>1</v>
      </c>
      <c r="R10" s="83"/>
      <c r="S10" s="83"/>
      <c r="T10" s="83"/>
      <c r="U10" s="14" t="s">
        <v>118</v>
      </c>
      <c r="V10" s="16">
        <v>414</v>
      </c>
      <c r="W10" s="16">
        <v>1</v>
      </c>
      <c r="X10" s="16">
        <v>0</v>
      </c>
    </row>
    <row r="11" spans="2:24" x14ac:dyDescent="0.25">
      <c r="B11" s="14" t="s">
        <v>101</v>
      </c>
      <c r="C11" s="16">
        <v>429</v>
      </c>
      <c r="D11" s="16">
        <v>1</v>
      </c>
      <c r="E11" s="16">
        <v>0</v>
      </c>
      <c r="F11" s="83"/>
      <c r="G11" s="83"/>
      <c r="H11" s="83"/>
      <c r="I11" s="14" t="s">
        <v>107</v>
      </c>
      <c r="J11" s="16">
        <v>451</v>
      </c>
      <c r="K11" s="16">
        <v>1</v>
      </c>
      <c r="L11" s="16">
        <v>1</v>
      </c>
      <c r="M11" s="2"/>
      <c r="N11" s="14" t="s">
        <v>113</v>
      </c>
      <c r="O11" s="15">
        <v>423</v>
      </c>
      <c r="P11" s="15">
        <v>2</v>
      </c>
      <c r="Q11" s="15">
        <v>1</v>
      </c>
      <c r="R11" s="83"/>
      <c r="S11" s="83"/>
      <c r="T11" s="83"/>
      <c r="U11" s="14" t="s">
        <v>119</v>
      </c>
      <c r="V11" s="16">
        <v>396</v>
      </c>
      <c r="W11" s="16">
        <v>0</v>
      </c>
      <c r="X11" s="16">
        <v>0</v>
      </c>
    </row>
    <row r="12" spans="2:24" x14ac:dyDescent="0.25">
      <c r="B12" s="14" t="s">
        <v>102</v>
      </c>
      <c r="C12" s="16">
        <v>455</v>
      </c>
      <c r="D12" s="16">
        <v>1</v>
      </c>
      <c r="E12" s="16">
        <v>1</v>
      </c>
      <c r="F12" s="83"/>
      <c r="G12" s="83"/>
      <c r="H12" s="83"/>
      <c r="I12" s="14" t="s">
        <v>108</v>
      </c>
      <c r="J12" s="16">
        <v>436</v>
      </c>
      <c r="K12" s="16">
        <v>1</v>
      </c>
      <c r="L12" s="16">
        <v>0</v>
      </c>
      <c r="M12" s="2"/>
      <c r="N12" s="14" t="s">
        <v>114</v>
      </c>
      <c r="O12" s="17">
        <v>450</v>
      </c>
      <c r="P12" s="15">
        <v>2</v>
      </c>
      <c r="Q12" s="15">
        <v>1</v>
      </c>
      <c r="R12" s="83"/>
      <c r="S12" s="83"/>
      <c r="T12" s="83"/>
      <c r="U12" s="14" t="s">
        <v>120</v>
      </c>
      <c r="V12" s="16">
        <v>409</v>
      </c>
      <c r="W12" s="16">
        <v>0</v>
      </c>
      <c r="X12" s="16">
        <v>0</v>
      </c>
    </row>
    <row r="13" spans="2:24" x14ac:dyDescent="0.25">
      <c r="B13" s="18" t="s">
        <v>5</v>
      </c>
      <c r="C13" s="19">
        <f>SUM(C7:C12)</f>
        <v>2570</v>
      </c>
      <c r="D13" s="20">
        <f>SUM(D7:D12)</f>
        <v>6</v>
      </c>
      <c r="E13" s="21">
        <f>SUM(E7:E12)</f>
        <v>4</v>
      </c>
      <c r="F13" s="84"/>
      <c r="G13" s="84"/>
      <c r="H13" s="84"/>
      <c r="I13" s="22" t="s">
        <v>5</v>
      </c>
      <c r="J13" s="23">
        <f>SUM(J7:J12)</f>
        <v>2532</v>
      </c>
      <c r="K13" s="20">
        <f>SUM(K7:K12)</f>
        <v>6</v>
      </c>
      <c r="L13" s="21">
        <f>SUM(L7:L12)</f>
        <v>2</v>
      </c>
      <c r="M13" s="2"/>
      <c r="N13" s="18" t="s">
        <v>5</v>
      </c>
      <c r="O13" s="19">
        <f>SUM(O7:O12)</f>
        <v>2563</v>
      </c>
      <c r="P13" s="20">
        <f>SUM(P7:P12)</f>
        <v>9</v>
      </c>
      <c r="Q13" s="21">
        <f>SUM(Q7:Q12)</f>
        <v>5</v>
      </c>
      <c r="R13" s="84"/>
      <c r="S13" s="84"/>
      <c r="T13" s="84"/>
      <c r="U13" s="22" t="s">
        <v>5</v>
      </c>
      <c r="V13" s="23">
        <f>SUM(V7:V12)</f>
        <v>2432</v>
      </c>
      <c r="W13" s="20">
        <f>SUM(W7:W12)</f>
        <v>3</v>
      </c>
      <c r="X13" s="21">
        <f>SUM(X7:X12)</f>
        <v>1</v>
      </c>
    </row>
    <row r="14" spans="2:24" x14ac:dyDescent="0.25">
      <c r="B14" s="24" t="s">
        <v>6</v>
      </c>
      <c r="C14" s="25"/>
      <c r="D14" s="25"/>
      <c r="E14" s="26">
        <f>IF(B6="","",IF(C13&gt;J13,2,IF(J13&gt;C13,0,1)))</f>
        <v>2</v>
      </c>
      <c r="F14" s="27">
        <f>SUM(E13:E14)</f>
        <v>6</v>
      </c>
      <c r="G14" s="28"/>
      <c r="H14" s="29">
        <f>SUM(L13:L14)</f>
        <v>2</v>
      </c>
      <c r="I14" s="30"/>
      <c r="J14" s="25"/>
      <c r="K14" s="25"/>
      <c r="L14" s="31">
        <f>2-E14</f>
        <v>0</v>
      </c>
      <c r="M14" s="2"/>
      <c r="N14" s="24" t="s">
        <v>6</v>
      </c>
      <c r="O14" s="25"/>
      <c r="P14" s="25"/>
      <c r="Q14" s="26">
        <f>IF(N6="","",IF(O13&gt;V13,2,IF(V13&gt;O13,0,1)))</f>
        <v>2</v>
      </c>
      <c r="R14" s="27">
        <f>SUM(Q13:Q14)</f>
        <v>7</v>
      </c>
      <c r="S14" s="28"/>
      <c r="T14" s="29">
        <f>SUM(X13:X14)</f>
        <v>1</v>
      </c>
      <c r="U14" s="30"/>
      <c r="V14" s="25"/>
      <c r="W14" s="25"/>
      <c r="X14" s="31">
        <f>2-Q14</f>
        <v>0</v>
      </c>
    </row>
    <row r="15" spans="2:24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25">
      <c r="B16" s="1"/>
      <c r="C16" s="85"/>
      <c r="D16" s="85"/>
      <c r="E16" s="85"/>
      <c r="F16" s="85"/>
      <c r="G16" s="85"/>
      <c r="H16" s="85"/>
      <c r="I16" s="85"/>
      <c r="J16" s="4"/>
      <c r="K16" s="71" t="s">
        <v>25</v>
      </c>
      <c r="L16" s="72" t="s">
        <v>26</v>
      </c>
      <c r="M16" s="70"/>
      <c r="N16" s="1"/>
      <c r="O16" s="2"/>
      <c r="P16" s="2"/>
      <c r="Q16" s="2"/>
      <c r="R16" s="2"/>
      <c r="S16" s="2"/>
      <c r="T16" s="2"/>
      <c r="U16" s="2"/>
      <c r="V16" s="2"/>
      <c r="W16" s="71" t="s">
        <v>25</v>
      </c>
      <c r="X16" s="72" t="s">
        <v>26</v>
      </c>
    </row>
    <row r="17" spans="2:24" x14ac:dyDescent="0.25">
      <c r="B17" s="79" t="s">
        <v>29</v>
      </c>
      <c r="C17" s="80"/>
      <c r="D17" s="80"/>
      <c r="E17" s="81"/>
      <c r="F17" s="5"/>
      <c r="G17" s="6"/>
      <c r="H17" s="7"/>
      <c r="I17" s="79" t="s">
        <v>30</v>
      </c>
      <c r="J17" s="80"/>
      <c r="K17" s="80"/>
      <c r="L17" s="81"/>
      <c r="M17" s="2"/>
      <c r="N17" s="86" t="s">
        <v>31</v>
      </c>
      <c r="O17" s="87"/>
      <c r="P17" s="87"/>
      <c r="Q17" s="88"/>
      <c r="R17" s="5"/>
      <c r="S17" s="6"/>
      <c r="T17" s="7"/>
      <c r="U17" s="79" t="s">
        <v>32</v>
      </c>
      <c r="V17" s="80"/>
      <c r="W17" s="80"/>
      <c r="X17" s="81"/>
    </row>
    <row r="18" spans="2:24" x14ac:dyDescent="0.25">
      <c r="B18" s="8" t="s">
        <v>1</v>
      </c>
      <c r="C18" s="9" t="s">
        <v>2</v>
      </c>
      <c r="D18" s="9" t="s">
        <v>3</v>
      </c>
      <c r="E18" s="9" t="s">
        <v>4</v>
      </c>
      <c r="F18" s="10"/>
      <c r="G18" s="11"/>
      <c r="H18" s="12"/>
      <c r="I18" s="13" t="s">
        <v>1</v>
      </c>
      <c r="J18" s="9" t="s">
        <v>2</v>
      </c>
      <c r="K18" s="9" t="s">
        <v>3</v>
      </c>
      <c r="L18" s="9" t="s">
        <v>4</v>
      </c>
      <c r="M18" s="2"/>
      <c r="N18" s="8" t="s">
        <v>1</v>
      </c>
      <c r="O18" s="9" t="s">
        <v>2</v>
      </c>
      <c r="P18" s="9" t="s">
        <v>3</v>
      </c>
      <c r="Q18" s="9" t="s">
        <v>4</v>
      </c>
      <c r="R18" s="10"/>
      <c r="S18" s="11"/>
      <c r="T18" s="12"/>
      <c r="U18" s="13" t="s">
        <v>1</v>
      </c>
      <c r="V18" s="9" t="s">
        <v>2</v>
      </c>
      <c r="W18" s="9" t="s">
        <v>3</v>
      </c>
      <c r="X18" s="9" t="s">
        <v>4</v>
      </c>
    </row>
    <row r="19" spans="2:24" x14ac:dyDescent="0.25">
      <c r="B19" s="14" t="s">
        <v>37</v>
      </c>
      <c r="C19" s="16">
        <v>446</v>
      </c>
      <c r="D19" s="16">
        <v>2</v>
      </c>
      <c r="E19" s="16">
        <v>1</v>
      </c>
      <c r="F19" s="10"/>
      <c r="G19" s="11"/>
      <c r="H19" s="11"/>
      <c r="I19" s="14" t="s">
        <v>43</v>
      </c>
      <c r="J19" s="16">
        <v>420</v>
      </c>
      <c r="K19" s="16">
        <v>0</v>
      </c>
      <c r="L19" s="16">
        <v>0</v>
      </c>
      <c r="M19" s="2"/>
      <c r="N19" s="14" t="s">
        <v>49</v>
      </c>
      <c r="O19" s="16">
        <v>460</v>
      </c>
      <c r="P19" s="16">
        <v>2</v>
      </c>
      <c r="Q19" s="16">
        <v>1</v>
      </c>
      <c r="R19" s="10"/>
      <c r="S19" s="11"/>
      <c r="T19" s="12"/>
      <c r="U19" s="14" t="s">
        <v>55</v>
      </c>
      <c r="V19" s="16">
        <v>435</v>
      </c>
      <c r="W19" s="16">
        <v>0</v>
      </c>
      <c r="X19" s="16">
        <v>0</v>
      </c>
    </row>
    <row r="20" spans="2:24" x14ac:dyDescent="0.25">
      <c r="B20" s="14" t="s">
        <v>38</v>
      </c>
      <c r="C20" s="16">
        <v>477</v>
      </c>
      <c r="D20" s="16">
        <v>2</v>
      </c>
      <c r="E20" s="16">
        <v>1</v>
      </c>
      <c r="F20" s="32"/>
      <c r="G20" s="32"/>
      <c r="H20" s="32"/>
      <c r="I20" s="14" t="s">
        <v>44</v>
      </c>
      <c r="J20" s="16">
        <v>414</v>
      </c>
      <c r="K20" s="16">
        <v>0</v>
      </c>
      <c r="L20" s="16">
        <v>0</v>
      </c>
      <c r="M20" s="2"/>
      <c r="N20" s="14" t="s">
        <v>50</v>
      </c>
      <c r="O20" s="16">
        <v>391</v>
      </c>
      <c r="P20" s="16">
        <v>1</v>
      </c>
      <c r="Q20" s="16">
        <v>0</v>
      </c>
      <c r="R20" s="32"/>
      <c r="S20" s="32"/>
      <c r="T20" s="32"/>
      <c r="U20" s="14" t="s">
        <v>56</v>
      </c>
      <c r="V20" s="16">
        <v>392</v>
      </c>
      <c r="W20" s="16">
        <v>1</v>
      </c>
      <c r="X20" s="16">
        <v>1</v>
      </c>
    </row>
    <row r="21" spans="2:24" x14ac:dyDescent="0.25">
      <c r="B21" s="14" t="s">
        <v>39</v>
      </c>
      <c r="C21" s="16">
        <v>466</v>
      </c>
      <c r="D21" s="16">
        <v>1</v>
      </c>
      <c r="E21" s="16">
        <v>1</v>
      </c>
      <c r="F21" s="32"/>
      <c r="G21" s="32"/>
      <c r="H21" s="32"/>
      <c r="I21" s="14" t="s">
        <v>45</v>
      </c>
      <c r="J21" s="16">
        <v>431</v>
      </c>
      <c r="K21" s="16">
        <v>1</v>
      </c>
      <c r="L21" s="16">
        <v>0</v>
      </c>
      <c r="M21" s="2"/>
      <c r="N21" s="14" t="s">
        <v>51</v>
      </c>
      <c r="O21" s="16">
        <v>446</v>
      </c>
      <c r="P21" s="16">
        <v>2</v>
      </c>
      <c r="Q21" s="16">
        <v>1</v>
      </c>
      <c r="R21" s="32"/>
      <c r="S21" s="32"/>
      <c r="T21" s="32"/>
      <c r="U21" s="14" t="s">
        <v>57</v>
      </c>
      <c r="V21" s="16">
        <v>383</v>
      </c>
      <c r="W21" s="16">
        <v>0</v>
      </c>
      <c r="X21" s="16">
        <v>0</v>
      </c>
    </row>
    <row r="22" spans="2:24" x14ac:dyDescent="0.25">
      <c r="B22" s="14" t="s">
        <v>40</v>
      </c>
      <c r="C22" s="16">
        <v>454</v>
      </c>
      <c r="D22" s="16">
        <v>2</v>
      </c>
      <c r="E22" s="16">
        <v>1</v>
      </c>
      <c r="F22" s="32"/>
      <c r="G22" s="32"/>
      <c r="H22" s="32"/>
      <c r="I22" s="14" t="s">
        <v>46</v>
      </c>
      <c r="J22" s="16">
        <v>446</v>
      </c>
      <c r="K22" s="16">
        <v>0</v>
      </c>
      <c r="L22" s="16">
        <v>0</v>
      </c>
      <c r="M22" s="2"/>
      <c r="N22" s="14" t="s">
        <v>52</v>
      </c>
      <c r="O22" s="16">
        <v>416</v>
      </c>
      <c r="P22" s="16">
        <v>0</v>
      </c>
      <c r="Q22" s="16">
        <v>0</v>
      </c>
      <c r="R22" s="32"/>
      <c r="S22" s="32"/>
      <c r="T22" s="32"/>
      <c r="U22" s="14" t="s">
        <v>58</v>
      </c>
      <c r="V22" s="16">
        <v>443</v>
      </c>
      <c r="W22" s="16">
        <v>2</v>
      </c>
      <c r="X22" s="16">
        <v>1</v>
      </c>
    </row>
    <row r="23" spans="2:24" x14ac:dyDescent="0.25">
      <c r="B23" s="14" t="s">
        <v>41</v>
      </c>
      <c r="C23" s="16">
        <v>427</v>
      </c>
      <c r="D23" s="16">
        <v>1.5</v>
      </c>
      <c r="E23" s="16">
        <v>1</v>
      </c>
      <c r="F23" s="32"/>
      <c r="G23" s="32"/>
      <c r="H23" s="32"/>
      <c r="I23" s="14" t="s">
        <v>47</v>
      </c>
      <c r="J23" s="16">
        <v>424</v>
      </c>
      <c r="K23" s="16">
        <v>0.5</v>
      </c>
      <c r="L23" s="16">
        <v>0</v>
      </c>
      <c r="M23" s="2"/>
      <c r="N23" s="14" t="s">
        <v>53</v>
      </c>
      <c r="O23" s="16">
        <v>405</v>
      </c>
      <c r="P23" s="16">
        <v>0</v>
      </c>
      <c r="Q23" s="16">
        <v>0</v>
      </c>
      <c r="R23" s="32"/>
      <c r="S23" s="32"/>
      <c r="T23" s="32"/>
      <c r="U23" s="14" t="s">
        <v>59</v>
      </c>
      <c r="V23" s="16">
        <v>447</v>
      </c>
      <c r="W23" s="16">
        <v>2</v>
      </c>
      <c r="X23" s="16">
        <v>1</v>
      </c>
    </row>
    <row r="24" spans="2:24" x14ac:dyDescent="0.25">
      <c r="B24" s="14" t="s">
        <v>42</v>
      </c>
      <c r="C24" s="16">
        <v>393</v>
      </c>
      <c r="D24" s="16">
        <v>1</v>
      </c>
      <c r="E24" s="16">
        <v>0</v>
      </c>
      <c r="F24" s="33"/>
      <c r="G24" s="33"/>
      <c r="H24" s="33"/>
      <c r="I24" s="14" t="s">
        <v>48</v>
      </c>
      <c r="J24" s="16">
        <v>422</v>
      </c>
      <c r="K24" s="16">
        <v>1</v>
      </c>
      <c r="L24" s="16">
        <v>1</v>
      </c>
      <c r="M24" s="2"/>
      <c r="N24" s="14" t="s">
        <v>54</v>
      </c>
      <c r="O24" s="16">
        <v>442</v>
      </c>
      <c r="P24" s="16">
        <v>2</v>
      </c>
      <c r="Q24" s="16">
        <v>1</v>
      </c>
      <c r="R24" s="33"/>
      <c r="S24" s="33"/>
      <c r="T24" s="34"/>
      <c r="U24" s="14" t="s">
        <v>60</v>
      </c>
      <c r="V24" s="16">
        <v>400</v>
      </c>
      <c r="W24" s="16">
        <v>0</v>
      </c>
      <c r="X24" s="16">
        <v>0</v>
      </c>
    </row>
    <row r="25" spans="2:24" x14ac:dyDescent="0.25">
      <c r="B25" s="18" t="s">
        <v>5</v>
      </c>
      <c r="C25" s="16">
        <f>SUM(C19:C24)</f>
        <v>2663</v>
      </c>
      <c r="D25" s="16">
        <f>SUM(D19:D24)</f>
        <v>9.5</v>
      </c>
      <c r="E25" s="16">
        <f>SUM(E19:E24)</f>
        <v>5</v>
      </c>
      <c r="F25" s="35"/>
      <c r="G25" s="35"/>
      <c r="H25" s="35"/>
      <c r="I25" s="22" t="s">
        <v>5</v>
      </c>
      <c r="J25" s="23">
        <f>SUM(J19:J24)</f>
        <v>2557</v>
      </c>
      <c r="K25" s="20">
        <f>SUM(K19:K24)</f>
        <v>2.5</v>
      </c>
      <c r="L25" s="21">
        <f>SUM(L19:L24)</f>
        <v>1</v>
      </c>
      <c r="M25" s="2"/>
      <c r="N25" s="18" t="s">
        <v>5</v>
      </c>
      <c r="O25" s="19">
        <f>SUM(O19:O24)</f>
        <v>2560</v>
      </c>
      <c r="P25" s="73">
        <f>SUM(P19:P24)</f>
        <v>7</v>
      </c>
      <c r="Q25" s="21">
        <f>SUM(Q19:Q24)</f>
        <v>3</v>
      </c>
      <c r="R25" s="35"/>
      <c r="S25" s="35"/>
      <c r="T25" s="36"/>
      <c r="U25" s="37" t="s">
        <v>5</v>
      </c>
      <c r="V25" s="19">
        <f>SUM(V19:V24)</f>
        <v>2500</v>
      </c>
      <c r="W25" s="20">
        <f>SUM(W19:W24)</f>
        <v>5</v>
      </c>
      <c r="X25" s="21">
        <f>SUM(X19:X24)</f>
        <v>3</v>
      </c>
    </row>
    <row r="26" spans="2:24" x14ac:dyDescent="0.25">
      <c r="B26" s="24" t="s">
        <v>6</v>
      </c>
      <c r="C26" s="25"/>
      <c r="D26" s="25"/>
      <c r="E26" s="26">
        <f>IF(B18="","",IF(C25&gt;J25,2,IF(J25&gt;C25,0,1)))</f>
        <v>2</v>
      </c>
      <c r="F26" s="27">
        <f>SUM(E25:E26)</f>
        <v>7</v>
      </c>
      <c r="G26" s="28"/>
      <c r="H26" s="29">
        <f>SUM(L25:L26)</f>
        <v>1</v>
      </c>
      <c r="I26" s="30"/>
      <c r="J26" s="25"/>
      <c r="K26" s="25"/>
      <c r="L26" s="31">
        <f>2-E26</f>
        <v>0</v>
      </c>
      <c r="M26" s="2"/>
      <c r="N26" s="24" t="s">
        <v>6</v>
      </c>
      <c r="O26" s="25"/>
      <c r="P26" s="25"/>
      <c r="Q26" s="26">
        <f>IF(N18="","",IF(O25&gt;V25,2,IF(V25&gt;O25,0,1)))</f>
        <v>2</v>
      </c>
      <c r="R26" s="27">
        <f>SUM(Q25:Q26)</f>
        <v>5</v>
      </c>
      <c r="S26" s="28"/>
      <c r="T26" s="29">
        <f>SUM(X25:X26)</f>
        <v>3</v>
      </c>
      <c r="U26" s="38"/>
      <c r="V26" s="25"/>
      <c r="W26" s="25"/>
      <c r="X26" s="31">
        <f>2-Q26</f>
        <v>0</v>
      </c>
    </row>
    <row r="27" spans="2:24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25">
      <c r="B28" s="1"/>
      <c r="C28" s="2"/>
      <c r="D28" s="2"/>
      <c r="E28" s="2"/>
      <c r="F28" s="2"/>
      <c r="G28" s="2"/>
      <c r="H28" s="2"/>
      <c r="I28" s="2"/>
      <c r="J28" s="2"/>
      <c r="K28" s="71" t="s">
        <v>25</v>
      </c>
      <c r="L28" s="72" t="s">
        <v>26</v>
      </c>
      <c r="M28" s="2"/>
      <c r="N28" s="1"/>
      <c r="O28" s="2"/>
      <c r="P28" s="2"/>
      <c r="Q28" s="2"/>
      <c r="R28" s="2"/>
      <c r="S28" s="2"/>
      <c r="T28" s="2"/>
      <c r="U28" s="2"/>
      <c r="V28" s="2"/>
      <c r="W28" s="71" t="s">
        <v>25</v>
      </c>
      <c r="X28" s="72" t="s">
        <v>26</v>
      </c>
    </row>
    <row r="29" spans="2:24" x14ac:dyDescent="0.25">
      <c r="B29" s="79" t="s">
        <v>33</v>
      </c>
      <c r="C29" s="80"/>
      <c r="D29" s="80"/>
      <c r="E29" s="81"/>
      <c r="F29" s="5"/>
      <c r="G29" s="6"/>
      <c r="H29" s="7"/>
      <c r="I29" s="79" t="s">
        <v>34</v>
      </c>
      <c r="J29" s="80"/>
      <c r="K29" s="80"/>
      <c r="L29" s="81"/>
      <c r="M29" s="2"/>
      <c r="N29" s="79" t="s">
        <v>35</v>
      </c>
      <c r="O29" s="80"/>
      <c r="P29" s="80"/>
      <c r="Q29" s="81"/>
      <c r="R29" s="5"/>
      <c r="S29" s="6"/>
      <c r="T29" s="7"/>
      <c r="U29" s="79" t="s">
        <v>36</v>
      </c>
      <c r="V29" s="80"/>
      <c r="W29" s="80"/>
      <c r="X29" s="81"/>
    </row>
    <row r="30" spans="2:24" x14ac:dyDescent="0.25">
      <c r="B30" s="8" t="s">
        <v>1</v>
      </c>
      <c r="C30" s="9" t="s">
        <v>2</v>
      </c>
      <c r="D30" s="9" t="s">
        <v>3</v>
      </c>
      <c r="E30" s="9" t="s">
        <v>4</v>
      </c>
      <c r="F30" s="10"/>
      <c r="G30" s="11"/>
      <c r="H30" s="12"/>
      <c r="I30" s="13" t="s">
        <v>1</v>
      </c>
      <c r="J30" s="9" t="s">
        <v>2</v>
      </c>
      <c r="K30" s="9" t="s">
        <v>3</v>
      </c>
      <c r="L30" s="9" t="s">
        <v>4</v>
      </c>
      <c r="M30" s="2"/>
      <c r="N30" s="8" t="s">
        <v>1</v>
      </c>
      <c r="O30" s="9" t="s">
        <v>2</v>
      </c>
      <c r="P30" s="9" t="s">
        <v>3</v>
      </c>
      <c r="Q30" s="9" t="s">
        <v>4</v>
      </c>
      <c r="R30" s="10"/>
      <c r="S30" s="11"/>
      <c r="T30" s="12"/>
      <c r="U30" s="13" t="s">
        <v>1</v>
      </c>
      <c r="V30" s="9" t="s">
        <v>2</v>
      </c>
      <c r="W30" s="9" t="s">
        <v>3</v>
      </c>
      <c r="X30" s="9" t="s">
        <v>4</v>
      </c>
    </row>
    <row r="31" spans="2:24" x14ac:dyDescent="0.25">
      <c r="B31" s="39" t="s">
        <v>61</v>
      </c>
      <c r="C31" s="15">
        <v>429</v>
      </c>
      <c r="D31" s="15">
        <v>2</v>
      </c>
      <c r="E31" s="15">
        <v>1</v>
      </c>
      <c r="F31" s="10"/>
      <c r="G31" s="11"/>
      <c r="H31" s="12"/>
      <c r="I31" s="14" t="s">
        <v>67</v>
      </c>
      <c r="J31" s="16">
        <v>342</v>
      </c>
      <c r="K31" s="16">
        <v>0</v>
      </c>
      <c r="L31" s="16">
        <v>0</v>
      </c>
      <c r="M31" s="2"/>
      <c r="N31" s="76" t="s">
        <v>73</v>
      </c>
      <c r="O31" s="77">
        <v>426</v>
      </c>
      <c r="P31" s="77">
        <v>1</v>
      </c>
      <c r="Q31" s="77">
        <v>0</v>
      </c>
      <c r="R31" s="10"/>
      <c r="S31" s="11"/>
      <c r="T31" s="12"/>
      <c r="U31" s="76" t="s">
        <v>79</v>
      </c>
      <c r="V31" s="77">
        <v>431</v>
      </c>
      <c r="W31" s="77">
        <v>1</v>
      </c>
      <c r="X31" s="77">
        <v>1</v>
      </c>
    </row>
    <row r="32" spans="2:24" ht="22.5" x14ac:dyDescent="0.25">
      <c r="B32" s="40" t="s">
        <v>62</v>
      </c>
      <c r="C32" s="15">
        <v>366</v>
      </c>
      <c r="D32" s="15">
        <v>1</v>
      </c>
      <c r="E32" s="15">
        <v>0</v>
      </c>
      <c r="F32" s="10"/>
      <c r="G32" s="11"/>
      <c r="H32" s="12"/>
      <c r="I32" s="14" t="s">
        <v>68</v>
      </c>
      <c r="J32" s="16">
        <v>383</v>
      </c>
      <c r="K32" s="16">
        <v>1</v>
      </c>
      <c r="L32" s="16">
        <v>1</v>
      </c>
      <c r="M32" s="2"/>
      <c r="N32" s="76" t="s">
        <v>74</v>
      </c>
      <c r="O32" s="77">
        <v>413</v>
      </c>
      <c r="P32" s="77">
        <v>1</v>
      </c>
      <c r="Q32" s="77">
        <v>1</v>
      </c>
      <c r="R32" s="32"/>
      <c r="S32" s="32"/>
      <c r="T32" s="32"/>
      <c r="U32" s="76" t="s">
        <v>80</v>
      </c>
      <c r="V32" s="77">
        <v>401</v>
      </c>
      <c r="W32" s="77">
        <v>1</v>
      </c>
      <c r="X32" s="77">
        <v>0</v>
      </c>
    </row>
    <row r="33" spans="2:24" x14ac:dyDescent="0.25">
      <c r="B33" s="40" t="s">
        <v>63</v>
      </c>
      <c r="C33" s="15">
        <v>446</v>
      </c>
      <c r="D33" s="15">
        <v>2</v>
      </c>
      <c r="E33" s="15">
        <v>1</v>
      </c>
      <c r="F33" s="10"/>
      <c r="G33" s="11"/>
      <c r="H33" s="12"/>
      <c r="I33" s="14" t="s">
        <v>69</v>
      </c>
      <c r="J33" s="16">
        <v>385</v>
      </c>
      <c r="K33" s="16">
        <v>0</v>
      </c>
      <c r="L33" s="16">
        <v>0</v>
      </c>
      <c r="M33" s="2"/>
      <c r="N33" s="78" t="s">
        <v>75</v>
      </c>
      <c r="O33" s="77">
        <v>430</v>
      </c>
      <c r="P33" s="77">
        <v>1</v>
      </c>
      <c r="Q33" s="77">
        <v>0</v>
      </c>
      <c r="R33" s="32"/>
      <c r="S33" s="32"/>
      <c r="T33" s="32"/>
      <c r="U33" s="76" t="s">
        <v>81</v>
      </c>
      <c r="V33" s="77">
        <v>434</v>
      </c>
      <c r="W33" s="77">
        <v>1</v>
      </c>
      <c r="X33" s="77">
        <v>1</v>
      </c>
    </row>
    <row r="34" spans="2:24" x14ac:dyDescent="0.25">
      <c r="B34" s="39" t="s">
        <v>64</v>
      </c>
      <c r="C34" s="15">
        <v>443</v>
      </c>
      <c r="D34" s="15">
        <v>1</v>
      </c>
      <c r="E34" s="15">
        <v>0</v>
      </c>
      <c r="F34" s="83" t="str">
        <f>IF(D37+K37=12,"","a szettpont nem 12!!!")</f>
        <v/>
      </c>
      <c r="G34" s="83"/>
      <c r="H34" s="89"/>
      <c r="I34" s="14" t="s">
        <v>70</v>
      </c>
      <c r="J34" s="14">
        <v>472</v>
      </c>
      <c r="K34" s="16">
        <v>1</v>
      </c>
      <c r="L34" s="16">
        <v>1</v>
      </c>
      <c r="M34" s="2"/>
      <c r="N34" s="76" t="s">
        <v>76</v>
      </c>
      <c r="O34" s="77">
        <v>414</v>
      </c>
      <c r="P34" s="77">
        <v>1.5</v>
      </c>
      <c r="Q34" s="77">
        <v>1</v>
      </c>
      <c r="R34" s="32"/>
      <c r="S34" s="32"/>
      <c r="T34" s="32"/>
      <c r="U34" s="76" t="s">
        <v>82</v>
      </c>
      <c r="V34" s="77">
        <v>394</v>
      </c>
      <c r="W34" s="77">
        <v>0.5</v>
      </c>
      <c r="X34" s="77">
        <v>0</v>
      </c>
    </row>
    <row r="35" spans="2:24" x14ac:dyDescent="0.25">
      <c r="B35" s="39" t="s">
        <v>65</v>
      </c>
      <c r="C35" s="15">
        <v>403</v>
      </c>
      <c r="D35" s="15">
        <v>1</v>
      </c>
      <c r="E35" s="17">
        <v>0</v>
      </c>
      <c r="F35" s="83"/>
      <c r="G35" s="83"/>
      <c r="H35" s="89"/>
      <c r="I35" s="14" t="s">
        <v>71</v>
      </c>
      <c r="J35" s="16">
        <v>425</v>
      </c>
      <c r="K35" s="16">
        <v>1</v>
      </c>
      <c r="L35" s="16">
        <v>1</v>
      </c>
      <c r="M35" s="2"/>
      <c r="N35" s="76" t="s">
        <v>77</v>
      </c>
      <c r="O35" s="77">
        <v>433</v>
      </c>
      <c r="P35" s="77">
        <v>2</v>
      </c>
      <c r="Q35" s="77">
        <v>1</v>
      </c>
      <c r="R35" s="32"/>
      <c r="S35" s="32"/>
      <c r="T35" s="32"/>
      <c r="U35" s="76" t="s">
        <v>83</v>
      </c>
      <c r="V35" s="77">
        <v>389</v>
      </c>
      <c r="W35" s="77">
        <v>0</v>
      </c>
      <c r="X35" s="77">
        <v>0</v>
      </c>
    </row>
    <row r="36" spans="2:24" x14ac:dyDescent="0.25">
      <c r="B36" s="39" t="s">
        <v>66</v>
      </c>
      <c r="C36" s="15">
        <v>462</v>
      </c>
      <c r="D36" s="15">
        <v>2</v>
      </c>
      <c r="E36" s="21">
        <v>1</v>
      </c>
      <c r="F36" s="83"/>
      <c r="G36" s="83"/>
      <c r="H36" s="89"/>
      <c r="I36" s="14" t="s">
        <v>72</v>
      </c>
      <c r="J36" s="16">
        <v>409</v>
      </c>
      <c r="K36" s="16">
        <v>0</v>
      </c>
      <c r="L36" s="16">
        <v>0</v>
      </c>
      <c r="M36" s="2"/>
      <c r="N36" s="76" t="s">
        <v>78</v>
      </c>
      <c r="O36" s="77">
        <v>463</v>
      </c>
      <c r="P36" s="77">
        <v>2</v>
      </c>
      <c r="Q36" s="77">
        <v>1</v>
      </c>
      <c r="R36" s="33"/>
      <c r="S36" s="33"/>
      <c r="T36" s="34"/>
      <c r="U36" s="76" t="s">
        <v>84</v>
      </c>
      <c r="V36" s="77">
        <v>383</v>
      </c>
      <c r="W36" s="77">
        <v>0</v>
      </c>
      <c r="X36" s="77">
        <v>0</v>
      </c>
    </row>
    <row r="37" spans="2:24" x14ac:dyDescent="0.25">
      <c r="B37" s="18" t="s">
        <v>5</v>
      </c>
      <c r="C37" s="19">
        <f>SUM(C31:C36)</f>
        <v>2549</v>
      </c>
      <c r="D37" s="20">
        <f>SUM(D31:D36)</f>
        <v>9</v>
      </c>
      <c r="E37" s="21">
        <f>SUM(E31:E36)</f>
        <v>3</v>
      </c>
      <c r="F37" s="84"/>
      <c r="G37" s="84"/>
      <c r="H37" s="90"/>
      <c r="I37" s="37" t="s">
        <v>5</v>
      </c>
      <c r="J37" s="19">
        <f>SUM(J31:J36)</f>
        <v>2416</v>
      </c>
      <c r="K37" s="20">
        <f>SUM(K31:K36)</f>
        <v>3</v>
      </c>
      <c r="L37" s="21">
        <f>SUM(L31:L36)</f>
        <v>3</v>
      </c>
      <c r="M37" s="2"/>
      <c r="N37" s="18" t="s">
        <v>5</v>
      </c>
      <c r="O37" s="19">
        <f>SUM(O31:O36)</f>
        <v>2579</v>
      </c>
      <c r="P37" s="20">
        <f>SUM(P31:P36)</f>
        <v>8.5</v>
      </c>
      <c r="Q37" s="21">
        <f>SUM(Q31:Q36)</f>
        <v>4</v>
      </c>
      <c r="R37" s="35"/>
      <c r="S37" s="35"/>
      <c r="T37" s="36"/>
      <c r="U37" s="37" t="s">
        <v>5</v>
      </c>
      <c r="V37" s="19">
        <f>SUM(V31:V36)</f>
        <v>2432</v>
      </c>
      <c r="W37" s="20">
        <f>SUM(W31:W36)</f>
        <v>3.5</v>
      </c>
      <c r="X37" s="21">
        <f>SUM(X31:X36)</f>
        <v>2</v>
      </c>
    </row>
    <row r="38" spans="2:24" x14ac:dyDescent="0.25">
      <c r="B38" s="24" t="s">
        <v>6</v>
      </c>
      <c r="C38" s="25"/>
      <c r="D38" s="25"/>
      <c r="E38" s="26">
        <f>IF(B30="","",IF(C37&gt;J37,2,IF(J37&gt;C37,0,1)))</f>
        <v>2</v>
      </c>
      <c r="F38" s="27">
        <f>SUM(E37:E38)</f>
        <v>5</v>
      </c>
      <c r="G38" s="28"/>
      <c r="H38" s="29">
        <f>SUM(L37:L38)</f>
        <v>3</v>
      </c>
      <c r="I38" s="38"/>
      <c r="J38" s="25"/>
      <c r="K38" s="25"/>
      <c r="L38" s="31">
        <f>2-E38</f>
        <v>0</v>
      </c>
      <c r="M38" s="2"/>
      <c r="N38" s="24" t="s">
        <v>6</v>
      </c>
      <c r="O38" s="25"/>
      <c r="P38" s="25"/>
      <c r="Q38" s="26">
        <f>IF(N30="","",IF(O37&gt;V37,2,IF(V37&gt;O37,0,1)))</f>
        <v>2</v>
      </c>
      <c r="R38" s="27">
        <f>SUM(Q37:Q38)</f>
        <v>6</v>
      </c>
      <c r="S38" s="28"/>
      <c r="T38" s="29">
        <f>SUM(X37:X38)</f>
        <v>2</v>
      </c>
      <c r="U38" s="38"/>
      <c r="V38" s="25"/>
      <c r="W38" s="25"/>
      <c r="X38" s="31">
        <f>2-Q38</f>
        <v>0</v>
      </c>
    </row>
    <row r="39" spans="2:24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5">
      <c r="B41" s="1"/>
      <c r="C41" s="2"/>
      <c r="D41" s="2"/>
      <c r="E41" s="2"/>
      <c r="F41" s="2"/>
      <c r="G41" s="2"/>
      <c r="H41" s="2"/>
      <c r="I41" s="2"/>
      <c r="J41" s="2"/>
      <c r="K41" s="71" t="s">
        <v>25</v>
      </c>
      <c r="L41" s="72" t="s">
        <v>26</v>
      </c>
      <c r="M41" s="2"/>
    </row>
    <row r="42" spans="2:24" x14ac:dyDescent="0.25">
      <c r="B42" s="79" t="s">
        <v>7</v>
      </c>
      <c r="C42" s="80"/>
      <c r="D42" s="80"/>
      <c r="E42" s="81"/>
      <c r="F42" s="5"/>
      <c r="G42" s="6"/>
      <c r="H42" s="7"/>
      <c r="I42" s="79" t="s">
        <v>9</v>
      </c>
      <c r="J42" s="80"/>
      <c r="K42" s="80"/>
      <c r="L42" s="81"/>
      <c r="M42" s="2"/>
    </row>
    <row r="43" spans="2:24" x14ac:dyDescent="0.25">
      <c r="B43" s="8" t="s">
        <v>1</v>
      </c>
      <c r="C43" s="9" t="s">
        <v>2</v>
      </c>
      <c r="D43" s="9" t="s">
        <v>3</v>
      </c>
      <c r="E43" s="9" t="s">
        <v>4</v>
      </c>
      <c r="F43" s="10"/>
      <c r="G43" s="11"/>
      <c r="H43" s="12"/>
      <c r="I43" s="13" t="s">
        <v>1</v>
      </c>
      <c r="J43" s="9" t="s">
        <v>2</v>
      </c>
      <c r="K43" s="9" t="s">
        <v>3</v>
      </c>
      <c r="L43" s="9" t="s">
        <v>4</v>
      </c>
      <c r="M43" s="2"/>
    </row>
    <row r="44" spans="2:24" x14ac:dyDescent="0.25">
      <c r="B44" s="14" t="s">
        <v>85</v>
      </c>
      <c r="C44" s="16">
        <v>389</v>
      </c>
      <c r="D44" s="16">
        <v>1</v>
      </c>
      <c r="E44" s="16">
        <v>0</v>
      </c>
      <c r="F44" s="10"/>
      <c r="G44" s="11"/>
      <c r="H44" s="12"/>
      <c r="I44" s="14" t="s">
        <v>91</v>
      </c>
      <c r="J44" s="16">
        <v>391</v>
      </c>
      <c r="K44" s="16">
        <v>1</v>
      </c>
      <c r="L44" s="16">
        <v>1</v>
      </c>
      <c r="M44" s="2"/>
    </row>
    <row r="45" spans="2:24" x14ac:dyDescent="0.25">
      <c r="B45" s="14" t="s">
        <v>86</v>
      </c>
      <c r="C45" s="16">
        <v>391</v>
      </c>
      <c r="D45" s="16">
        <v>1</v>
      </c>
      <c r="E45" s="16">
        <v>1</v>
      </c>
      <c r="F45" s="41"/>
      <c r="G45" s="41"/>
      <c r="H45" s="41"/>
      <c r="I45" s="14" t="s">
        <v>92</v>
      </c>
      <c r="J45" s="16">
        <v>384</v>
      </c>
      <c r="K45" s="16">
        <v>1</v>
      </c>
      <c r="L45" s="16">
        <v>0</v>
      </c>
      <c r="M45" s="2"/>
    </row>
    <row r="46" spans="2:24" x14ac:dyDescent="0.25">
      <c r="B46" s="14" t="s">
        <v>87</v>
      </c>
      <c r="C46" s="16">
        <v>386</v>
      </c>
      <c r="D46" s="16">
        <v>0</v>
      </c>
      <c r="E46" s="16">
        <v>0</v>
      </c>
      <c r="F46" s="41"/>
      <c r="G46" s="41"/>
      <c r="H46" s="41"/>
      <c r="I46" s="14" t="s">
        <v>93</v>
      </c>
      <c r="J46" s="16">
        <v>402</v>
      </c>
      <c r="K46" s="16">
        <v>2</v>
      </c>
      <c r="L46" s="16">
        <v>1</v>
      </c>
      <c r="M46" s="2"/>
    </row>
    <row r="47" spans="2:24" x14ac:dyDescent="0.25">
      <c r="B47" s="14" t="s">
        <v>88</v>
      </c>
      <c r="C47" s="16">
        <v>397</v>
      </c>
      <c r="D47" s="16">
        <v>1</v>
      </c>
      <c r="E47" s="16">
        <v>0</v>
      </c>
      <c r="F47" s="41"/>
      <c r="G47" s="41"/>
      <c r="H47" s="41"/>
      <c r="I47" s="14" t="s">
        <v>94</v>
      </c>
      <c r="J47" s="14">
        <v>411</v>
      </c>
      <c r="K47" s="16">
        <v>1</v>
      </c>
      <c r="L47" s="16">
        <v>1</v>
      </c>
      <c r="M47" s="2"/>
      <c r="P47" s="69"/>
    </row>
    <row r="48" spans="2:24" x14ac:dyDescent="0.25">
      <c r="B48" s="14" t="s">
        <v>89</v>
      </c>
      <c r="C48" s="16">
        <v>381</v>
      </c>
      <c r="D48" s="16">
        <v>0</v>
      </c>
      <c r="E48" s="16">
        <v>0</v>
      </c>
      <c r="F48" s="33"/>
      <c r="G48" s="33"/>
      <c r="H48" s="34"/>
      <c r="I48" s="14" t="s">
        <v>95</v>
      </c>
      <c r="J48" s="16">
        <v>388</v>
      </c>
      <c r="K48" s="16">
        <v>2</v>
      </c>
      <c r="L48" s="16">
        <v>1</v>
      </c>
      <c r="M48" s="2"/>
    </row>
    <row r="49" spans="2:13" x14ac:dyDescent="0.25">
      <c r="B49" s="14" t="s">
        <v>90</v>
      </c>
      <c r="C49" s="16">
        <v>435</v>
      </c>
      <c r="D49" s="16">
        <v>2</v>
      </c>
      <c r="E49" s="16">
        <v>1</v>
      </c>
      <c r="F49" s="33"/>
      <c r="G49" s="33"/>
      <c r="H49" s="34"/>
      <c r="I49" s="14" t="s">
        <v>96</v>
      </c>
      <c r="J49" s="16">
        <v>371</v>
      </c>
      <c r="K49" s="16">
        <v>0</v>
      </c>
      <c r="L49" s="16">
        <v>0</v>
      </c>
      <c r="M49" s="2"/>
    </row>
    <row r="50" spans="2:13" x14ac:dyDescent="0.25">
      <c r="B50" s="18" t="s">
        <v>5</v>
      </c>
      <c r="C50" s="19">
        <f>SUM(C44:C49)</f>
        <v>2379</v>
      </c>
      <c r="D50" s="20">
        <f>SUM(D44:D49)</f>
        <v>5</v>
      </c>
      <c r="E50" s="21">
        <f>SUM(E44:E49)</f>
        <v>2</v>
      </c>
      <c r="F50" s="35"/>
      <c r="G50" s="35"/>
      <c r="H50" s="36"/>
      <c r="I50" s="37" t="s">
        <v>5</v>
      </c>
      <c r="J50" s="19">
        <f>SUM(J44:J49)</f>
        <v>2347</v>
      </c>
      <c r="K50" s="20">
        <f>SUM(K44:K49)</f>
        <v>7</v>
      </c>
      <c r="L50" s="21">
        <f>SUM(L44:L49)</f>
        <v>4</v>
      </c>
      <c r="M50" s="2"/>
    </row>
    <row r="51" spans="2:13" x14ac:dyDescent="0.25">
      <c r="B51" s="24" t="s">
        <v>6</v>
      </c>
      <c r="C51" s="25"/>
      <c r="D51" s="25"/>
      <c r="E51" s="26">
        <f>IF(B43="","",IF(C50&gt;J50,2,IF(J50&gt;C50,0,1)))</f>
        <v>2</v>
      </c>
      <c r="F51" s="27">
        <f>SUM(E50:E51)</f>
        <v>4</v>
      </c>
      <c r="G51" s="28"/>
      <c r="H51" s="29">
        <f>SUM(L50:L51)</f>
        <v>4</v>
      </c>
      <c r="I51" s="38"/>
      <c r="J51" s="25"/>
      <c r="K51" s="25"/>
      <c r="L51" s="31">
        <f>2-E51</f>
        <v>0</v>
      </c>
      <c r="M51" s="2"/>
    </row>
  </sheetData>
  <mergeCells count="20">
    <mergeCell ref="B42:E42"/>
    <mergeCell ref="I42:L42"/>
    <mergeCell ref="U17:X17"/>
    <mergeCell ref="B29:E29"/>
    <mergeCell ref="I29:L29"/>
    <mergeCell ref="N29:Q29"/>
    <mergeCell ref="U29:X29"/>
    <mergeCell ref="F34:H37"/>
    <mergeCell ref="F9:H13"/>
    <mergeCell ref="R9:T13"/>
    <mergeCell ref="C16:I16"/>
    <mergeCell ref="B17:E17"/>
    <mergeCell ref="I17:L17"/>
    <mergeCell ref="N17:Q17"/>
    <mergeCell ref="U5:X5"/>
    <mergeCell ref="J2:N2"/>
    <mergeCell ref="Q2:T2"/>
    <mergeCell ref="B5:E5"/>
    <mergeCell ref="I5:L5"/>
    <mergeCell ref="N5:Q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Tabela</vt:lpstr>
      <vt:lpstr>NB III forduló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2015-04-27T11:11:31Z</dcterms:modified>
</cp:coreProperties>
</file>